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440" tabRatio="769" activeTab="1"/>
  </bookViews>
  <sheets>
    <sheet name="計算書" sheetId="10" r:id="rId1"/>
    <sheet name="計算書（書式Ａ３　印刷Ａ３）" sheetId="4" r:id="rId2"/>
    <sheet name="８角形イメージ図" sheetId="9" r:id="rId3"/>
  </sheets>
  <definedNames>
    <definedName name="_xlnm.Print_Area" localSheetId="0">計算書!$A$1:$AP$56</definedName>
  </definedNames>
  <calcPr calcId="145621"/>
</workbook>
</file>

<file path=xl/calcChain.xml><?xml version="1.0" encoding="utf-8"?>
<calcChain xmlns="http://schemas.openxmlformats.org/spreadsheetml/2006/main">
  <c r="AI30" i="10" l="1"/>
  <c r="AI34" i="10"/>
  <c r="AI38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62" i="10"/>
  <c r="H64" i="10"/>
  <c r="H68" i="10"/>
  <c r="H70" i="10"/>
  <c r="H71" i="10"/>
  <c r="H74" i="10"/>
  <c r="H75" i="10"/>
  <c r="H78" i="10"/>
  <c r="H79" i="10"/>
  <c r="H81" i="10"/>
  <c r="H80" i="10"/>
  <c r="H65" i="10"/>
  <c r="K87" i="10" l="1"/>
  <c r="K83" i="10"/>
  <c r="K30" i="10" s="1"/>
  <c r="L30" i="10" s="1"/>
  <c r="M30" i="10" s="1"/>
  <c r="K89" i="10"/>
  <c r="K93" i="10"/>
  <c r="K40" i="10" s="1"/>
  <c r="L40" i="10" s="1"/>
  <c r="K85" i="10"/>
  <c r="K32" i="10" s="1"/>
  <c r="L32" i="10" s="1"/>
  <c r="K91" i="10"/>
  <c r="K38" i="10" s="1"/>
  <c r="L38" i="10" s="1"/>
  <c r="M38" i="10" s="1"/>
  <c r="AI14" i="10"/>
  <c r="AI18" i="10"/>
  <c r="AI26" i="10"/>
  <c r="AI10" i="10"/>
  <c r="H72" i="10"/>
  <c r="K71" i="10" s="1"/>
  <c r="H73" i="10"/>
  <c r="K73" i="10" s="1"/>
  <c r="H77" i="10"/>
  <c r="K77" i="10" s="1"/>
  <c r="K79" i="10"/>
  <c r="H61" i="10"/>
  <c r="K61" i="10" s="1"/>
  <c r="V63" i="10" s="1"/>
  <c r="H63" i="10"/>
  <c r="K63" i="10" s="1"/>
  <c r="H76" i="10"/>
  <c r="K75" i="10" s="1"/>
  <c r="H82" i="10"/>
  <c r="K81" i="10" s="1"/>
  <c r="H66" i="10"/>
  <c r="K65" i="10" s="1"/>
  <c r="H67" i="10"/>
  <c r="K67" i="10" s="1"/>
  <c r="H69" i="10"/>
  <c r="K69" i="10" s="1"/>
  <c r="AI22" i="10"/>
  <c r="N75" i="10" l="1"/>
  <c r="N22" i="10" s="1"/>
  <c r="O22" i="10" s="1"/>
  <c r="P22" i="10" s="1"/>
  <c r="K34" i="10"/>
  <c r="L34" i="10" s="1"/>
  <c r="M32" i="10"/>
  <c r="K36" i="10"/>
  <c r="M40" i="10"/>
  <c r="AI42" i="10"/>
  <c r="K22" i="10"/>
  <c r="L22" i="10" s="1"/>
  <c r="K24" i="10"/>
  <c r="L24" i="10" s="1"/>
  <c r="M24" i="10" s="1"/>
  <c r="K28" i="10"/>
  <c r="L28" i="10" s="1"/>
  <c r="K26" i="10"/>
  <c r="L26" i="10" s="1"/>
  <c r="N87" i="10"/>
  <c r="N83" i="10"/>
  <c r="N91" i="10"/>
  <c r="N38" i="10" s="1"/>
  <c r="O38" i="10" s="1"/>
  <c r="P38" i="10" s="1"/>
  <c r="N63" i="10"/>
  <c r="K12" i="10"/>
  <c r="L12" i="10" s="1"/>
  <c r="N79" i="10"/>
  <c r="K8" i="10"/>
  <c r="L8" i="10" s="1"/>
  <c r="W63" i="10"/>
  <c r="N67" i="10"/>
  <c r="N14" i="10" s="1"/>
  <c r="O14" i="10" s="1"/>
  <c r="P14" i="10" s="1"/>
  <c r="K16" i="10"/>
  <c r="K10" i="10"/>
  <c r="L10" i="10" s="1"/>
  <c r="M10" i="10" s="1"/>
  <c r="K18" i="10"/>
  <c r="K14" i="10"/>
  <c r="L14" i="10" s="1"/>
  <c r="M14" i="10" s="1"/>
  <c r="N71" i="10"/>
  <c r="K20" i="10"/>
  <c r="N26" i="10" l="1"/>
  <c r="O26" i="10" s="1"/>
  <c r="N30" i="10"/>
  <c r="N34" i="10"/>
  <c r="L36" i="10"/>
  <c r="M36" i="10" s="1"/>
  <c r="M34" i="10"/>
  <c r="N18" i="10"/>
  <c r="O18" i="10" s="1"/>
  <c r="M26" i="10"/>
  <c r="M22" i="10"/>
  <c r="M28" i="10"/>
  <c r="P71" i="10"/>
  <c r="P63" i="10"/>
  <c r="N95" i="10"/>
  <c r="O61" i="10" s="1"/>
  <c r="P75" i="10"/>
  <c r="P87" i="10"/>
  <c r="P83" i="10"/>
  <c r="P67" i="10"/>
  <c r="P79" i="10"/>
  <c r="P91" i="10"/>
  <c r="L20" i="10"/>
  <c r="M20" i="10" s="1"/>
  <c r="L16" i="10"/>
  <c r="M16" i="10" s="1"/>
  <c r="M12" i="10"/>
  <c r="L18" i="10"/>
  <c r="M18" i="10" s="1"/>
  <c r="W10" i="10"/>
  <c r="M8" i="10"/>
  <c r="N10" i="10"/>
  <c r="P26" i="10" l="1"/>
  <c r="O34" i="10"/>
  <c r="P34" i="10" s="1"/>
  <c r="O30" i="10"/>
  <c r="P30" i="10" s="1"/>
  <c r="Z71" i="10"/>
  <c r="Z87" i="10"/>
  <c r="O71" i="10"/>
  <c r="O87" i="10"/>
  <c r="Z75" i="10"/>
  <c r="Z91" i="10"/>
  <c r="O75" i="10"/>
  <c r="O91" i="10"/>
  <c r="Z79" i="10"/>
  <c r="Z63" i="10"/>
  <c r="O79" i="10"/>
  <c r="O63" i="10"/>
  <c r="Z67" i="10"/>
  <c r="Z83" i="10"/>
  <c r="O67" i="10"/>
  <c r="O83" i="10"/>
  <c r="P18" i="10"/>
  <c r="O10" i="10"/>
  <c r="P10" i="10" s="1"/>
  <c r="N42" i="10"/>
  <c r="O42" i="10" s="1"/>
  <c r="P42" i="10" s="1"/>
  <c r="X10" i="10"/>
  <c r="Y10" i="10" s="1"/>
  <c r="H102" i="10" s="1"/>
  <c r="J102" i="10" s="1"/>
  <c r="L102" i="10" l="1"/>
  <c r="I48" i="10" l="1"/>
  <c r="O95" i="10"/>
  <c r="O96" i="10" s="1"/>
  <c r="Z95" i="10"/>
  <c r="D48" i="10"/>
  <c r="AA67" i="10" l="1"/>
  <c r="AA83" i="10"/>
  <c r="AA71" i="10"/>
  <c r="AA87" i="10"/>
  <c r="AA63" i="10"/>
  <c r="AA75" i="10"/>
  <c r="AA91" i="10"/>
  <c r="AA79" i="10"/>
  <c r="AA95" i="10" l="1"/>
  <c r="AB79" i="10" l="1"/>
  <c r="AB63" i="10"/>
  <c r="AB67" i="10"/>
  <c r="AB83" i="10"/>
  <c r="AB71" i="10"/>
  <c r="AB87" i="10"/>
  <c r="AB75" i="10"/>
  <c r="AB91" i="10"/>
  <c r="AB95" i="10" l="1"/>
  <c r="AC75" i="10" l="1"/>
  <c r="AC91" i="10"/>
  <c r="AC79" i="10"/>
  <c r="AC67" i="10"/>
  <c r="AC83" i="10"/>
  <c r="AC71" i="10"/>
  <c r="AC87" i="10"/>
  <c r="AC63" i="10"/>
  <c r="AC95" i="10" l="1"/>
  <c r="AD71" i="10" l="1"/>
  <c r="AD87" i="10"/>
  <c r="S87" i="10" s="1"/>
  <c r="AD75" i="10"/>
  <c r="S75" i="10" s="1"/>
  <c r="Q22" i="10" s="1"/>
  <c r="AD91" i="10"/>
  <c r="S91" i="10" s="1"/>
  <c r="Q38" i="10" s="1"/>
  <c r="AD79" i="10"/>
  <c r="S79" i="10" s="1"/>
  <c r="Q26" i="10" s="1"/>
  <c r="AD63" i="10"/>
  <c r="S63" i="10" s="1"/>
  <c r="Q10" i="10" s="1"/>
  <c r="AD67" i="10"/>
  <c r="S67" i="10" s="1"/>
  <c r="Q14" i="10" s="1"/>
  <c r="AD83" i="10"/>
  <c r="S83" i="10" s="1"/>
  <c r="Q30" i="10" s="1"/>
  <c r="Q34" i="10" l="1"/>
  <c r="T87" i="10"/>
  <c r="T34" i="10" s="1"/>
  <c r="S71" i="10"/>
  <c r="T71" i="10" s="1"/>
  <c r="T75" i="10"/>
  <c r="T22" i="10" s="1"/>
  <c r="U22" i="10" s="1"/>
  <c r="V22" i="10" s="1"/>
  <c r="T83" i="10"/>
  <c r="T30" i="10" s="1"/>
  <c r="U30" i="10" s="1"/>
  <c r="V30" i="10" s="1"/>
  <c r="T91" i="10"/>
  <c r="T38" i="10" s="1"/>
  <c r="U38" i="10" s="1"/>
  <c r="V38" i="10" s="1"/>
  <c r="T79" i="10"/>
  <c r="T67" i="10"/>
  <c r="AD95" i="10"/>
  <c r="T14" i="10" l="1"/>
  <c r="U14" i="10" s="1"/>
  <c r="V14" i="10" s="1"/>
  <c r="V67" i="10"/>
  <c r="W67" i="10" s="1"/>
  <c r="V71" i="10" s="1"/>
  <c r="Q18" i="10"/>
  <c r="T26" i="10"/>
  <c r="T18" i="10"/>
  <c r="U34" i="10"/>
  <c r="V34" i="10" s="1"/>
  <c r="S95" i="10"/>
  <c r="T63" i="10"/>
  <c r="T95" i="10" s="1"/>
  <c r="T42" i="10" s="1"/>
  <c r="W14" i="10" l="1"/>
  <c r="U26" i="10"/>
  <c r="V26" i="10" s="1"/>
  <c r="U18" i="10"/>
  <c r="V18" i="10" s="1"/>
  <c r="Q42" i="10"/>
  <c r="T10" i="10"/>
  <c r="U10" i="10" s="1"/>
  <c r="W71" i="10"/>
  <c r="X14" i="10" l="1"/>
  <c r="Y14" i="10" s="1"/>
  <c r="W18" i="10"/>
  <c r="V75" i="10"/>
  <c r="W75" i="10" s="1"/>
  <c r="V10" i="10"/>
  <c r="U42" i="10"/>
  <c r="V42" i="10" s="1"/>
  <c r="H103" i="10" l="1"/>
  <c r="J103" i="10" s="1"/>
  <c r="D49" i="10" s="1"/>
  <c r="L103" i="10"/>
  <c r="W22" i="10"/>
  <c r="X18" i="10"/>
  <c r="Y18" i="10" s="1"/>
  <c r="V79" i="10"/>
  <c r="W79" i="10" s="1"/>
  <c r="X22" i="10" l="1"/>
  <c r="H104" i="10"/>
  <c r="I49" i="10"/>
  <c r="Y22" i="10"/>
  <c r="H105" i="10" s="1"/>
  <c r="W26" i="10"/>
  <c r="V83" i="10"/>
  <c r="W83" i="10" s="1"/>
  <c r="L105" i="10" l="1"/>
  <c r="I51" i="10" s="1"/>
  <c r="J105" i="10"/>
  <c r="D51" i="10" s="1"/>
  <c r="X26" i="10"/>
  <c r="Y26" i="10" s="1"/>
  <c r="H106" i="10"/>
  <c r="L104" i="10"/>
  <c r="J104" i="10"/>
  <c r="D50" i="10" s="1"/>
  <c r="V87" i="10"/>
  <c r="W87" i="10" s="1"/>
  <c r="V91" i="10" s="1"/>
  <c r="W91" i="10" s="1"/>
  <c r="W30" i="10"/>
  <c r="X30" i="10" l="1"/>
  <c r="J106" i="10"/>
  <c r="D52" i="10" s="1"/>
  <c r="L106" i="10"/>
  <c r="I52" i="10" s="1"/>
  <c r="I50" i="10"/>
  <c r="Y30" i="10"/>
  <c r="W38" i="10"/>
  <c r="X38" i="10" s="1"/>
  <c r="W34" i="10"/>
  <c r="X34" i="10"/>
  <c r="H107" i="10" l="1"/>
  <c r="J107" i="10" s="1"/>
  <c r="D53" i="10" s="1"/>
  <c r="L107" i="10"/>
  <c r="I53" i="10" s="1"/>
  <c r="H108" i="10"/>
  <c r="Y34" i="10"/>
  <c r="Y38" i="10"/>
  <c r="H109" i="10" s="1"/>
  <c r="L109" i="10" l="1"/>
  <c r="I55" i="10" s="1"/>
  <c r="J109" i="10"/>
  <c r="D55" i="10" s="1"/>
  <c r="J108" i="10"/>
  <c r="D54" i="10" s="1"/>
  <c r="L108" i="10"/>
  <c r="J110" i="10" l="1"/>
  <c r="F56" i="10" s="1"/>
  <c r="H123" i="10" s="1"/>
  <c r="I54" i="10"/>
  <c r="L110" i="10"/>
  <c r="J56" i="10" s="1"/>
  <c r="H121" i="10" l="1"/>
  <c r="I123" i="10"/>
  <c r="I138" i="10" s="1"/>
  <c r="I117" i="10"/>
  <c r="H117" i="10"/>
  <c r="H116" i="10"/>
  <c r="I118" i="10"/>
  <c r="H122" i="10"/>
  <c r="H118" i="10"/>
  <c r="I122" i="10"/>
  <c r="I116" i="10"/>
  <c r="H119" i="10"/>
  <c r="AJ51" i="10"/>
  <c r="T121" i="10"/>
  <c r="T118" i="10"/>
  <c r="T123" i="10"/>
  <c r="T122" i="10"/>
  <c r="I119" i="10"/>
  <c r="I120" i="10"/>
  <c r="H120" i="10"/>
  <c r="I121" i="10"/>
  <c r="S123" i="10"/>
  <c r="AJ47" i="10"/>
  <c r="T120" i="10"/>
  <c r="T117" i="10"/>
  <c r="S119" i="10"/>
  <c r="S116" i="10"/>
  <c r="S118" i="10"/>
  <c r="S122" i="10"/>
  <c r="S117" i="10"/>
  <c r="S120" i="10"/>
  <c r="T119" i="10"/>
  <c r="T116" i="10"/>
  <c r="S121" i="10"/>
  <c r="J123" i="10"/>
  <c r="I136" i="10" l="1"/>
  <c r="J121" i="10"/>
  <c r="I132" i="10"/>
  <c r="J117" i="10"/>
  <c r="I133" i="10"/>
  <c r="J116" i="10"/>
  <c r="J119" i="10"/>
  <c r="I137" i="10"/>
  <c r="J120" i="10"/>
  <c r="H124" i="10"/>
  <c r="H125" i="10" s="1"/>
  <c r="K117" i="10" s="1"/>
  <c r="J122" i="10"/>
  <c r="J118" i="10"/>
  <c r="I131" i="10"/>
  <c r="I134" i="10"/>
  <c r="U119" i="10"/>
  <c r="I135" i="10"/>
  <c r="T138" i="10"/>
  <c r="T134" i="10"/>
  <c r="U120" i="10"/>
  <c r="T131" i="10"/>
  <c r="U117" i="10"/>
  <c r="U122" i="10"/>
  <c r="T137" i="10"/>
  <c r="U118" i="10"/>
  <c r="T135" i="10"/>
  <c r="U116" i="10"/>
  <c r="U123" i="10"/>
  <c r="U121" i="10"/>
  <c r="S124" i="10"/>
  <c r="S125" i="10" s="1"/>
  <c r="T132" i="10"/>
  <c r="T136" i="10"/>
  <c r="T133" i="10"/>
  <c r="K119" i="10" l="1"/>
  <c r="K122" i="10"/>
  <c r="L122" i="10" s="1"/>
  <c r="K116" i="10"/>
  <c r="L116" i="10" s="1"/>
  <c r="K123" i="10"/>
  <c r="L123" i="10" s="1"/>
  <c r="K118" i="10"/>
  <c r="L118" i="10" s="1"/>
  <c r="K120" i="10"/>
  <c r="L120" i="10" s="1"/>
  <c r="K121" i="10"/>
  <c r="L121" i="10" s="1"/>
  <c r="L119" i="10"/>
  <c r="L117" i="10"/>
  <c r="V122" i="10"/>
  <c r="W122" i="10" s="1"/>
  <c r="V120" i="10"/>
  <c r="W120" i="10" s="1"/>
  <c r="V119" i="10"/>
  <c r="W119" i="10" s="1"/>
  <c r="V123" i="10"/>
  <c r="W123" i="10" s="1"/>
  <c r="V117" i="10"/>
  <c r="W117" i="10" s="1"/>
  <c r="V118" i="10"/>
  <c r="W118" i="10" s="1"/>
  <c r="V121" i="10"/>
  <c r="W121" i="10" s="1"/>
  <c r="V116" i="10"/>
  <c r="W116" i="10" s="1"/>
  <c r="L124" i="10" l="1"/>
  <c r="L125" i="10" s="1"/>
  <c r="M123" i="10" s="1"/>
  <c r="W124" i="10"/>
  <c r="W125" i="10" s="1"/>
  <c r="X120" i="10" s="1"/>
  <c r="M118" i="10" l="1"/>
  <c r="M119" i="10"/>
  <c r="M121" i="10"/>
  <c r="M120" i="10"/>
  <c r="M116" i="10"/>
  <c r="M122" i="10"/>
  <c r="M117" i="10"/>
  <c r="X117" i="10"/>
  <c r="X119" i="10"/>
  <c r="X123" i="10"/>
  <c r="X122" i="10"/>
  <c r="X118" i="10"/>
  <c r="X116" i="10"/>
  <c r="X121" i="10"/>
  <c r="M124" i="10" l="1"/>
  <c r="M125" i="10" s="1"/>
  <c r="N119" i="10" s="1"/>
  <c r="X124" i="10"/>
  <c r="X125" i="10" s="1"/>
  <c r="Y120" i="10" s="1"/>
  <c r="N118" i="10" l="1"/>
  <c r="N117" i="10"/>
  <c r="N122" i="10"/>
  <c r="N116" i="10"/>
  <c r="N121" i="10"/>
  <c r="N120" i="10"/>
  <c r="N123" i="10"/>
  <c r="Y119" i="10"/>
  <c r="Y123" i="10"/>
  <c r="Y116" i="10"/>
  <c r="Y122" i="10"/>
  <c r="Y117" i="10"/>
  <c r="Y121" i="10"/>
  <c r="Y118" i="10"/>
  <c r="N124" i="10" l="1"/>
  <c r="N125" i="10" s="1"/>
  <c r="O119" i="10" s="1"/>
  <c r="Y124" i="10"/>
  <c r="Y125" i="10" s="1"/>
  <c r="Z122" i="10" s="1"/>
  <c r="O118" i="10" l="1"/>
  <c r="O116" i="10"/>
  <c r="O122" i="10"/>
  <c r="O120" i="10"/>
  <c r="O121" i="10"/>
  <c r="O117" i="10"/>
  <c r="O123" i="10"/>
  <c r="Z118" i="10"/>
  <c r="Z123" i="10"/>
  <c r="Z120" i="10"/>
  <c r="Z121" i="10"/>
  <c r="Z117" i="10"/>
  <c r="Z116" i="10"/>
  <c r="Z119" i="10"/>
  <c r="O124" i="10" l="1"/>
  <c r="O125" i="10" s="1"/>
  <c r="P121" i="10" s="1"/>
  <c r="L53" i="10" s="1"/>
  <c r="R53" i="10" s="1"/>
  <c r="Z124" i="10"/>
  <c r="Z125" i="10" s="1"/>
  <c r="AA123" i="10" s="1"/>
  <c r="O55" i="10" s="1"/>
  <c r="U55" i="10" s="1"/>
  <c r="P118" i="10" l="1"/>
  <c r="L50" i="10" s="1"/>
  <c r="R50" i="10" s="1"/>
  <c r="P117" i="10"/>
  <c r="L49" i="10" s="1"/>
  <c r="R49" i="10" s="1"/>
  <c r="P122" i="10"/>
  <c r="L54" i="10" s="1"/>
  <c r="R54" i="10" s="1"/>
  <c r="P119" i="10"/>
  <c r="L51" i="10" s="1"/>
  <c r="R51" i="10" s="1"/>
  <c r="P123" i="10"/>
  <c r="L55" i="10" s="1"/>
  <c r="R55" i="10" s="1"/>
  <c r="P116" i="10"/>
  <c r="L48" i="10" s="1"/>
  <c r="R48" i="10" s="1"/>
  <c r="Y49" i="10" s="1"/>
  <c r="Y50" i="10" s="1"/>
  <c r="P120" i="10"/>
  <c r="L52" i="10" s="1"/>
  <c r="R52" i="10" s="1"/>
  <c r="AA116" i="10"/>
  <c r="O48" i="10" s="1"/>
  <c r="U48" i="10" s="1"/>
  <c r="AA121" i="10"/>
  <c r="O53" i="10" s="1"/>
  <c r="U53" i="10" s="1"/>
  <c r="AA118" i="10"/>
  <c r="O50" i="10" s="1"/>
  <c r="U50" i="10" s="1"/>
  <c r="AA122" i="10"/>
  <c r="O54" i="10" s="1"/>
  <c r="U54" i="10" s="1"/>
  <c r="AA119" i="10"/>
  <c r="O51" i="10" s="1"/>
  <c r="U51" i="10" s="1"/>
  <c r="AA117" i="10"/>
  <c r="O49" i="10" s="1"/>
  <c r="U49" i="10" s="1"/>
  <c r="AA120" i="10"/>
  <c r="O52" i="10" s="1"/>
  <c r="U52" i="10" s="1"/>
  <c r="Y51" i="10" l="1"/>
  <c r="Y52" i="10" s="1"/>
  <c r="Y53" i="10" s="1"/>
  <c r="Y54" i="10" s="1"/>
  <c r="Y55" i="10" s="1"/>
  <c r="P124" i="10"/>
  <c r="P125" i="10" s="1"/>
  <c r="AD49" i="10"/>
  <c r="AD50" i="10" s="1"/>
  <c r="AD51" i="10" s="1"/>
  <c r="AA124" i="10"/>
  <c r="R56" i="10"/>
  <c r="AD52" i="10" l="1"/>
  <c r="AD53" i="10" s="1"/>
  <c r="AD54" i="10" s="1"/>
  <c r="AD55" i="10" s="1"/>
  <c r="AA125" i="10"/>
  <c r="L56" i="10"/>
  <c r="U56" i="10" l="1"/>
  <c r="O56" i="10"/>
</calcChain>
</file>

<file path=xl/sharedStrings.xml><?xml version="1.0" encoding="utf-8"?>
<sst xmlns="http://schemas.openxmlformats.org/spreadsheetml/2006/main" count="317" uniqueCount="170">
  <si>
    <t>方位角</t>
    <rPh sb="0" eb="2">
      <t>ホウイ</t>
    </rPh>
    <rPh sb="2" eb="3">
      <t>カク</t>
    </rPh>
    <phoneticPr fontId="2"/>
  </si>
  <si>
    <t>調整量</t>
    <rPh sb="0" eb="2">
      <t>チョウセイ</t>
    </rPh>
    <rPh sb="2" eb="3">
      <t>リョウ</t>
    </rPh>
    <phoneticPr fontId="2"/>
  </si>
  <si>
    <t>測点</t>
    <rPh sb="0" eb="1">
      <t>ソク</t>
    </rPh>
    <rPh sb="1" eb="2">
      <t>テン</t>
    </rPh>
    <phoneticPr fontId="2"/>
  </si>
  <si>
    <t>計</t>
    <rPh sb="0" eb="1">
      <t>ケイ</t>
    </rPh>
    <phoneticPr fontId="2"/>
  </si>
  <si>
    <t>１．観測角度</t>
    <rPh sb="2" eb="4">
      <t>カンソク</t>
    </rPh>
    <rPh sb="4" eb="6">
      <t>カクド</t>
    </rPh>
    <phoneticPr fontId="2"/>
  </si>
  <si>
    <t>２．観測距離</t>
    <rPh sb="2" eb="4">
      <t>カンソク</t>
    </rPh>
    <rPh sb="4" eb="6">
      <t>キョリ</t>
    </rPh>
    <phoneticPr fontId="2"/>
  </si>
  <si>
    <t>望遠鏡</t>
    <rPh sb="0" eb="3">
      <t>ボウエンキョウ</t>
    </rPh>
    <phoneticPr fontId="2"/>
  </si>
  <si>
    <t>視準点</t>
    <rPh sb="0" eb="1">
      <t>シ</t>
    </rPh>
    <rPh sb="1" eb="2">
      <t>ジュン</t>
    </rPh>
    <rPh sb="2" eb="3">
      <t>テン</t>
    </rPh>
    <phoneticPr fontId="2"/>
  </si>
  <si>
    <t>観測角</t>
    <rPh sb="0" eb="2">
      <t>カンソク</t>
    </rPh>
    <rPh sb="2" eb="3">
      <t>カク</t>
    </rPh>
    <phoneticPr fontId="2"/>
  </si>
  <si>
    <t>測定角度</t>
    <rPh sb="0" eb="2">
      <t>ソクテイ</t>
    </rPh>
    <rPh sb="2" eb="4">
      <t>カクド</t>
    </rPh>
    <phoneticPr fontId="2"/>
  </si>
  <si>
    <t>平均角</t>
    <rPh sb="0" eb="2">
      <t>ヘイキン</t>
    </rPh>
    <rPh sb="2" eb="3">
      <t>カド</t>
    </rPh>
    <phoneticPr fontId="2"/>
  </si>
  <si>
    <t>調整角</t>
    <rPh sb="0" eb="2">
      <t>チョウセイ</t>
    </rPh>
    <rPh sb="2" eb="3">
      <t>カク</t>
    </rPh>
    <phoneticPr fontId="2"/>
  </si>
  <si>
    <t>観測距離
(ｍ)</t>
    <rPh sb="0" eb="2">
      <t>カンソク</t>
    </rPh>
    <rPh sb="2" eb="4">
      <t>キョリ</t>
    </rPh>
    <phoneticPr fontId="2"/>
  </si>
  <si>
    <t>正</t>
    <rPh sb="0" eb="1">
      <t>セイ</t>
    </rPh>
    <phoneticPr fontId="2"/>
  </si>
  <si>
    <t>北</t>
    <rPh sb="0" eb="1">
      <t>キタ</t>
    </rPh>
    <phoneticPr fontId="2"/>
  </si>
  <si>
    <t>Ｃ</t>
    <phoneticPr fontId="2"/>
  </si>
  <si>
    <t>Ｄ</t>
    <phoneticPr fontId="2"/>
  </si>
  <si>
    <t>Ｅ</t>
    <phoneticPr fontId="2"/>
  </si>
  <si>
    <t>Ａ</t>
    <phoneticPr fontId="2"/>
  </si>
  <si>
    <t>Ｂ</t>
    <phoneticPr fontId="2"/>
  </si>
  <si>
    <t>－</t>
    <phoneticPr fontId="2"/>
  </si>
  <si>
    <t>Ｂ</t>
    <phoneticPr fontId="2"/>
  </si>
  <si>
    <t>Ｃ</t>
    <phoneticPr fontId="2"/>
  </si>
  <si>
    <t>Ｄ</t>
    <phoneticPr fontId="2"/>
  </si>
  <si>
    <t>測線</t>
    <rPh sb="0" eb="1">
      <t>ソク</t>
    </rPh>
    <rPh sb="1" eb="2">
      <t>セン</t>
    </rPh>
    <phoneticPr fontId="2"/>
  </si>
  <si>
    <t>平均距離
(ｍ)</t>
    <rPh sb="0" eb="2">
      <t>ヘイキン</t>
    </rPh>
    <rPh sb="2" eb="4">
      <t>キョリ</t>
    </rPh>
    <phoneticPr fontId="2"/>
  </si>
  <si>
    <t>ＡＢ</t>
    <phoneticPr fontId="2"/>
  </si>
  <si>
    <t>ＢＣ</t>
    <phoneticPr fontId="2"/>
  </si>
  <si>
    <t>ＣＤ</t>
    <phoneticPr fontId="2"/>
  </si>
  <si>
    <t>ＤＥ</t>
    <phoneticPr fontId="2"/>
  </si>
  <si>
    <t>ＡＢ</t>
    <phoneticPr fontId="2"/>
  </si>
  <si>
    <t>－</t>
    <phoneticPr fontId="2"/>
  </si>
  <si>
    <t>反</t>
    <rPh sb="0" eb="1">
      <t>ハン</t>
    </rPh>
    <phoneticPr fontId="2"/>
  </si>
  <si>
    <t>計</t>
    <phoneticPr fontId="2"/>
  </si>
  <si>
    <t>∑Ｄ</t>
    <phoneticPr fontId="2"/>
  </si>
  <si>
    <t>∑Ｌ</t>
    <phoneticPr fontId="2"/>
  </si>
  <si>
    <t>３．緯距・経距、トラバースの調整計算</t>
    <rPh sb="2" eb="3">
      <t>イ</t>
    </rPh>
    <rPh sb="3" eb="4">
      <t>キョ</t>
    </rPh>
    <rPh sb="5" eb="6">
      <t>ケイ</t>
    </rPh>
    <rPh sb="6" eb="7">
      <t>キョ</t>
    </rPh>
    <rPh sb="14" eb="16">
      <t>チョウセイ</t>
    </rPh>
    <rPh sb="16" eb="18">
      <t>ケイサン</t>
    </rPh>
    <phoneticPr fontId="2"/>
  </si>
  <si>
    <t>緯距　Ｌ
　(ｍ)</t>
    <phoneticPr fontId="2"/>
  </si>
  <si>
    <t>経距　Ｄ
　(ｍ)</t>
    <phoneticPr fontId="2"/>
  </si>
  <si>
    <t>調整緯距
（ｍ）</t>
    <phoneticPr fontId="2"/>
  </si>
  <si>
    <t>調整量（ｍ）</t>
    <rPh sb="0" eb="2">
      <t>チョウセイ</t>
    </rPh>
    <rPh sb="2" eb="3">
      <t>リョウ</t>
    </rPh>
    <phoneticPr fontId="2"/>
  </si>
  <si>
    <t>緯距</t>
    <rPh sb="0" eb="1">
      <t>イ</t>
    </rPh>
    <rPh sb="1" eb="2">
      <t>キョ</t>
    </rPh>
    <phoneticPr fontId="2"/>
  </si>
  <si>
    <t>経距</t>
    <rPh sb="0" eb="1">
      <t>ヘ</t>
    </rPh>
    <rPh sb="1" eb="2">
      <t>キョ</t>
    </rPh>
    <phoneticPr fontId="2"/>
  </si>
  <si>
    <t>調整経距
（ｍ）</t>
    <rPh sb="2" eb="3">
      <t>キョウ</t>
    </rPh>
    <rPh sb="3" eb="4">
      <t>キョ</t>
    </rPh>
    <phoneticPr fontId="2"/>
  </si>
  <si>
    <t>測点</t>
    <rPh sb="0" eb="2">
      <t>ソクテン</t>
    </rPh>
    <phoneticPr fontId="2"/>
  </si>
  <si>
    <t>合緯距　Ｘ
（ｍ）</t>
    <rPh sb="0" eb="1">
      <t>ア</t>
    </rPh>
    <rPh sb="1" eb="2">
      <t>イ</t>
    </rPh>
    <rPh sb="2" eb="3">
      <t>キョ</t>
    </rPh>
    <phoneticPr fontId="2"/>
  </si>
  <si>
    <t>合経距　Y
（ｍ）</t>
    <rPh sb="0" eb="1">
      <t>ア</t>
    </rPh>
    <rPh sb="1" eb="2">
      <t>ヘ</t>
    </rPh>
    <rPh sb="2" eb="3">
      <t>キョ</t>
    </rPh>
    <phoneticPr fontId="2"/>
  </si>
  <si>
    <t>計算日</t>
    <rPh sb="0" eb="2">
      <t>ケイサン</t>
    </rPh>
    <rPh sb="2" eb="3">
      <t>ヒ</t>
    </rPh>
    <phoneticPr fontId="2"/>
  </si>
  <si>
    <t>学校名</t>
    <rPh sb="0" eb="2">
      <t>ガッコウ</t>
    </rPh>
    <rPh sb="2" eb="3">
      <t>メイ</t>
    </rPh>
    <phoneticPr fontId="2"/>
  </si>
  <si>
    <t>コース</t>
    <phoneticPr fontId="2"/>
  </si>
  <si>
    <t>天　候</t>
    <rPh sb="0" eb="1">
      <t>テン</t>
    </rPh>
    <rPh sb="2" eb="3">
      <t>コウ</t>
    </rPh>
    <phoneticPr fontId="2"/>
  </si>
  <si>
    <t>選手名</t>
    <phoneticPr fontId="2"/>
  </si>
  <si>
    <t>競技時間</t>
    <rPh sb="0" eb="2">
      <t>キョウギ</t>
    </rPh>
    <rPh sb="2" eb="4">
      <t>ジカン</t>
    </rPh>
    <phoneticPr fontId="2"/>
  </si>
  <si>
    <t>競技委員</t>
    <rPh sb="0" eb="2">
      <t>キョウギ</t>
    </rPh>
    <rPh sb="2" eb="4">
      <t>イイン</t>
    </rPh>
    <phoneticPr fontId="2"/>
  </si>
  <si>
    <t>分　　　　　　　秒</t>
    <rPh sb="0" eb="1">
      <t>フン</t>
    </rPh>
    <rPh sb="8" eb="9">
      <t>ビョウ</t>
    </rPh>
    <phoneticPr fontId="2"/>
  </si>
  <si>
    <t>検</t>
    <rPh sb="0" eb="1">
      <t>ケン</t>
    </rPh>
    <phoneticPr fontId="2"/>
  </si>
  <si>
    <t>計算書</t>
    <rPh sb="0" eb="3">
      <t>ケイサンショ</t>
    </rPh>
    <phoneticPr fontId="2"/>
  </si>
  <si>
    <t>４．閉合誤差・閉合比</t>
    <rPh sb="2" eb="4">
      <t>ヘイゴウ</t>
    </rPh>
    <rPh sb="4" eb="6">
      <t>ゴサ</t>
    </rPh>
    <rPh sb="7" eb="9">
      <t>ヘイゴウ</t>
    </rPh>
    <rPh sb="9" eb="10">
      <t>ヒ</t>
    </rPh>
    <phoneticPr fontId="2"/>
  </si>
  <si>
    <t>閉合誤差</t>
    <rPh sb="0" eb="2">
      <t>ヘイゴウ</t>
    </rPh>
    <rPh sb="2" eb="4">
      <t>ゴサ</t>
    </rPh>
    <phoneticPr fontId="2"/>
  </si>
  <si>
    <t>閉合比</t>
    <rPh sb="0" eb="2">
      <t>ヘイゴウ</t>
    </rPh>
    <rPh sb="2" eb="3">
      <t>ヒ</t>
    </rPh>
    <phoneticPr fontId="2"/>
  </si>
  <si>
    <t>ｍ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</si>
  <si>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</si>
  <si>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</si>
  <si>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</si>
  <si>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</si>
  <si>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</si>
  <si>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ＤＥ</t>
    <phoneticPr fontId="2"/>
  </si>
  <si>
    <t>ＥＦ</t>
    <phoneticPr fontId="2"/>
  </si>
  <si>
    <t>ＦＧ</t>
    <phoneticPr fontId="2"/>
  </si>
  <si>
    <t>ＧＨ</t>
    <phoneticPr fontId="2"/>
  </si>
  <si>
    <t>ＨＡ</t>
    <phoneticPr fontId="2"/>
  </si>
  <si>
    <t>Ｂ</t>
    <phoneticPr fontId="2"/>
  </si>
  <si>
    <t>Ｃ</t>
    <phoneticPr fontId="2"/>
  </si>
  <si>
    <t>Ｄ</t>
    <phoneticPr fontId="2"/>
  </si>
  <si>
    <t>Ｈ</t>
    <phoneticPr fontId="2"/>
  </si>
  <si>
    <t>Ｈ</t>
    <phoneticPr fontId="2"/>
  </si>
  <si>
    <t>Ｃ</t>
    <phoneticPr fontId="2"/>
  </si>
  <si>
    <t>Ｅ</t>
    <phoneticPr fontId="2"/>
  </si>
  <si>
    <t>Ｄ</t>
    <phoneticPr fontId="2"/>
  </si>
  <si>
    <t>Ｆ</t>
    <phoneticPr fontId="2"/>
  </si>
  <si>
    <t>Ｆ</t>
    <phoneticPr fontId="2"/>
  </si>
  <si>
    <t>Ｄ</t>
    <phoneticPr fontId="2"/>
  </si>
  <si>
    <t>Ｇ</t>
    <phoneticPr fontId="2"/>
  </si>
  <si>
    <t>Ｇ</t>
    <phoneticPr fontId="2"/>
  </si>
  <si>
    <t>Ｈ</t>
    <phoneticPr fontId="2"/>
  </si>
  <si>
    <t>Ｆ</t>
    <phoneticPr fontId="2"/>
  </si>
  <si>
    <t>Ｇ</t>
    <phoneticPr fontId="2"/>
  </si>
  <si>
    <t>コース</t>
    <phoneticPr fontId="2"/>
  </si>
  <si>
    <t>選手名</t>
    <phoneticPr fontId="2"/>
  </si>
  <si>
    <t>Ａ</t>
    <phoneticPr fontId="2"/>
  </si>
  <si>
    <t>Ａ</t>
    <phoneticPr fontId="2"/>
  </si>
  <si>
    <t>－</t>
    <phoneticPr fontId="2"/>
  </si>
  <si>
    <t>－</t>
    <phoneticPr fontId="2"/>
  </si>
  <si>
    <t>Ｂ</t>
    <phoneticPr fontId="2"/>
  </si>
  <si>
    <t>Ｂ</t>
    <phoneticPr fontId="2"/>
  </si>
  <si>
    <t>Ｅ</t>
    <phoneticPr fontId="2"/>
  </si>
  <si>
    <t>Ｅ</t>
    <phoneticPr fontId="2"/>
  </si>
  <si>
    <t>ＡＢ</t>
    <phoneticPr fontId="2"/>
  </si>
  <si>
    <t>Ｂ</t>
    <phoneticPr fontId="2"/>
  </si>
  <si>
    <t>Ｂ</t>
    <phoneticPr fontId="2"/>
  </si>
  <si>
    <t>Ａ</t>
    <phoneticPr fontId="2"/>
  </si>
  <si>
    <t>ＢＣ</t>
    <phoneticPr fontId="2"/>
  </si>
  <si>
    <t>Ｃ</t>
    <phoneticPr fontId="2"/>
  </si>
  <si>
    <t>Ｃ</t>
    <phoneticPr fontId="2"/>
  </si>
  <si>
    <t>Ｃ</t>
    <phoneticPr fontId="2"/>
  </si>
  <si>
    <t>Ｃ</t>
    <phoneticPr fontId="2"/>
  </si>
  <si>
    <t>Ｂ</t>
    <phoneticPr fontId="2"/>
  </si>
  <si>
    <t>ＣＤ</t>
    <phoneticPr fontId="2"/>
  </si>
  <si>
    <t>Ｄ</t>
    <phoneticPr fontId="2"/>
  </si>
  <si>
    <t>Ｄ</t>
    <phoneticPr fontId="2"/>
  </si>
  <si>
    <t>Ｄ</t>
    <phoneticPr fontId="2"/>
  </si>
  <si>
    <t>Ｃ</t>
    <phoneticPr fontId="2"/>
  </si>
  <si>
    <t>ＤＥ</t>
    <phoneticPr fontId="2"/>
  </si>
  <si>
    <t>Ｅ</t>
    <phoneticPr fontId="2"/>
  </si>
  <si>
    <t>Ｄ</t>
    <phoneticPr fontId="2"/>
  </si>
  <si>
    <t>Ａ</t>
    <phoneticPr fontId="2"/>
  </si>
  <si>
    <t>－</t>
    <phoneticPr fontId="2"/>
  </si>
  <si>
    <t>緯距　Ｌ
　(ｍ)</t>
    <phoneticPr fontId="2"/>
  </si>
  <si>
    <t>経距　Ｄ
　(ｍ)</t>
    <phoneticPr fontId="2"/>
  </si>
  <si>
    <t>調整緯距
（ｍ）</t>
    <phoneticPr fontId="2"/>
  </si>
  <si>
    <t>ＡＢ</t>
    <phoneticPr fontId="2"/>
  </si>
  <si>
    <t>B</t>
    <phoneticPr fontId="2"/>
  </si>
  <si>
    <t>E</t>
    <phoneticPr fontId="2"/>
  </si>
  <si>
    <t>計</t>
    <phoneticPr fontId="2"/>
  </si>
  <si>
    <t>∑Ｌ</t>
    <phoneticPr fontId="2"/>
  </si>
  <si>
    <t>∑D</t>
    <phoneticPr fontId="2"/>
  </si>
  <si>
    <t>観測角秒数</t>
    <rPh sb="0" eb="2">
      <t>カンソク</t>
    </rPh>
    <rPh sb="2" eb="3">
      <t>カク</t>
    </rPh>
    <rPh sb="3" eb="4">
      <t>ビョウ</t>
    </rPh>
    <rPh sb="4" eb="5">
      <t>スウ</t>
    </rPh>
    <phoneticPr fontId="2"/>
  </si>
  <si>
    <t>測定角秒数</t>
    <rPh sb="0" eb="2">
      <t>ソクテイ</t>
    </rPh>
    <rPh sb="2" eb="3">
      <t>カク</t>
    </rPh>
    <rPh sb="3" eb="4">
      <t>ビョウ</t>
    </rPh>
    <rPh sb="4" eb="5">
      <t>スウ</t>
    </rPh>
    <phoneticPr fontId="2"/>
  </si>
  <si>
    <t>平均角秒数</t>
    <rPh sb="0" eb="2">
      <t>ヘイキン</t>
    </rPh>
    <rPh sb="2" eb="3">
      <t>カク</t>
    </rPh>
    <rPh sb="3" eb="4">
      <t>ビョウ</t>
    </rPh>
    <rPh sb="4" eb="5">
      <t>スウ</t>
    </rPh>
    <phoneticPr fontId="2"/>
  </si>
  <si>
    <t>☆調整量</t>
    <rPh sb="1" eb="3">
      <t>チョウセイ</t>
    </rPh>
    <rPh sb="3" eb="4">
      <t>リョウ</t>
    </rPh>
    <phoneticPr fontId="2"/>
  </si>
  <si>
    <t>RANK</t>
    <phoneticPr fontId="2"/>
  </si>
  <si>
    <t>★調整量</t>
    <rPh sb="1" eb="3">
      <t>チョウセイ</t>
    </rPh>
    <rPh sb="3" eb="4">
      <t>リョウ</t>
    </rPh>
    <phoneticPr fontId="2"/>
  </si>
  <si>
    <t>調整角秒数</t>
    <rPh sb="0" eb="2">
      <t>チョウセイ</t>
    </rPh>
    <rPh sb="2" eb="3">
      <t>カク</t>
    </rPh>
    <rPh sb="3" eb="4">
      <t>ビョウ</t>
    </rPh>
    <rPh sb="4" eb="5">
      <t>スウ</t>
    </rPh>
    <phoneticPr fontId="2"/>
  </si>
  <si>
    <t>方位角元</t>
    <rPh sb="0" eb="2">
      <t>ホウイ</t>
    </rPh>
    <rPh sb="2" eb="3">
      <t>カク</t>
    </rPh>
    <rPh sb="3" eb="4">
      <t>モト</t>
    </rPh>
    <phoneticPr fontId="2"/>
  </si>
  <si>
    <t>方位角修正</t>
    <rPh sb="0" eb="2">
      <t>ホウイ</t>
    </rPh>
    <rPh sb="2" eb="3">
      <t>カク</t>
    </rPh>
    <rPh sb="3" eb="5">
      <t>シュウセイ</t>
    </rPh>
    <phoneticPr fontId="2"/>
  </si>
  <si>
    <t>調整☆→★</t>
    <rPh sb="0" eb="2">
      <t>チョウセイ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</si>
  <si>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</si>
  <si>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</si>
  <si>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</si>
  <si>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</si>
  <si>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</si>
  <si>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sum</t>
    <phoneticPr fontId="2"/>
  </si>
  <si>
    <t>調整量</t>
    <rPh sb="0" eb="2">
      <t>チョウセイ</t>
    </rPh>
    <rPh sb="2" eb="3">
      <t>リョウ</t>
    </rPh>
    <phoneticPr fontId="2"/>
  </si>
  <si>
    <t>cos</t>
    <phoneticPr fontId="2"/>
  </si>
  <si>
    <t>L</t>
    <phoneticPr fontId="2"/>
  </si>
  <si>
    <t>上捨</t>
    <phoneticPr fontId="2"/>
  </si>
  <si>
    <t>ABS</t>
    <phoneticPr fontId="2"/>
  </si>
  <si>
    <t>F</t>
    <phoneticPr fontId="2"/>
  </si>
  <si>
    <t>G</t>
    <phoneticPr fontId="2"/>
  </si>
  <si>
    <t>H</t>
    <phoneticPr fontId="2"/>
  </si>
  <si>
    <t>F</t>
    <phoneticPr fontId="2"/>
  </si>
  <si>
    <t>F</t>
    <phoneticPr fontId="2"/>
  </si>
  <si>
    <t>E</t>
    <phoneticPr fontId="2"/>
  </si>
  <si>
    <t>H</t>
    <phoneticPr fontId="2"/>
  </si>
  <si>
    <t>ＥF</t>
    <phoneticPr fontId="2"/>
  </si>
  <si>
    <t>FG</t>
    <phoneticPr fontId="2"/>
  </si>
  <si>
    <t>GH</t>
    <phoneticPr fontId="2"/>
  </si>
  <si>
    <t>HA</t>
    <phoneticPr fontId="2"/>
  </si>
  <si>
    <t>C</t>
    <phoneticPr fontId="2"/>
  </si>
  <si>
    <t>D</t>
    <phoneticPr fontId="2"/>
  </si>
  <si>
    <t>E</t>
    <phoneticPr fontId="2"/>
  </si>
  <si>
    <t>CD</t>
    <phoneticPr fontId="2"/>
  </si>
  <si>
    <t>DE</t>
    <phoneticPr fontId="2"/>
  </si>
  <si>
    <t>EF</t>
    <phoneticPr fontId="2"/>
  </si>
  <si>
    <t>F</t>
    <phoneticPr fontId="2"/>
  </si>
  <si>
    <t>G</t>
    <phoneticPr fontId="2"/>
  </si>
  <si>
    <t>H</t>
    <phoneticPr fontId="2"/>
  </si>
  <si>
    <t>令和元年度　高校生ものづくりコンテスト全国大会　測量部門</t>
    <rPh sb="0" eb="1">
      <t>レイ</t>
    </rPh>
    <rPh sb="1" eb="2">
      <t>カズ</t>
    </rPh>
    <rPh sb="2" eb="3">
      <t>モト</t>
    </rPh>
    <rPh sb="3" eb="5">
      <t>ネンド</t>
    </rPh>
    <rPh sb="5" eb="7">
      <t>ヘイネンド</t>
    </rPh>
    <rPh sb="6" eb="9">
      <t>コウコウセイ</t>
    </rPh>
    <rPh sb="19" eb="21">
      <t>ゼンコク</t>
    </rPh>
    <rPh sb="21" eb="23">
      <t>タイカイ</t>
    </rPh>
    <rPh sb="24" eb="26">
      <t>ソクリョウ</t>
    </rPh>
    <rPh sb="26" eb="28">
      <t>ブモン</t>
    </rPh>
    <phoneticPr fontId="2"/>
  </si>
  <si>
    <t>令和元年度　高校生ものづくりコンテスト全国大会　測量部門（雨天時内業競技）</t>
    <rPh sb="0" eb="1">
      <t>レイ</t>
    </rPh>
    <rPh sb="1" eb="2">
      <t>カズ</t>
    </rPh>
    <rPh sb="2" eb="3">
      <t>モト</t>
    </rPh>
    <rPh sb="3" eb="5">
      <t>ネンド</t>
    </rPh>
    <rPh sb="5" eb="7">
      <t>ヘイネンド</t>
    </rPh>
    <rPh sb="6" eb="9">
      <t>コウコウセイ</t>
    </rPh>
    <rPh sb="19" eb="21">
      <t>ゼンコク</t>
    </rPh>
    <rPh sb="21" eb="23">
      <t>タイカイ</t>
    </rPh>
    <rPh sb="24" eb="26">
      <t>ソクリョウ</t>
    </rPh>
    <rPh sb="26" eb="28">
      <t>ブモン</t>
    </rPh>
    <rPh sb="29" eb="31">
      <t>ウテン</t>
    </rPh>
    <rPh sb="31" eb="32">
      <t>ジ</t>
    </rPh>
    <rPh sb="32" eb="34">
      <t>ナイギョウ</t>
    </rPh>
    <rPh sb="34" eb="36">
      <t>キョウギ</t>
    </rPh>
    <phoneticPr fontId="2"/>
  </si>
  <si>
    <t>令和　　　　　　年　　　　　　月　　　　　　日</t>
    <rPh sb="0" eb="2">
      <t>レイワ</t>
    </rPh>
    <rPh sb="8" eb="9">
      <t>ネン</t>
    </rPh>
    <rPh sb="15" eb="16">
      <t>ガツ</t>
    </rPh>
    <rPh sb="22" eb="2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</si>
</sst>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00_ "/>
    <numFmt numFmtId="177" formatCode="0.000"/>
    <numFmt numFmtId="178" formatCode="General\°"/>
    <numFmt numFmtId="179" formatCode="General\′"/>
    <numFmt numFmtId="180" formatCode="General\″"/>
    <numFmt numFmtId="181" formatCode="[&lt;0]\-0\″;[&gt;0]\+0\″;0\″"/>
    <numFmt numFmtId="182" formatCode="[&lt;0]\-0.###;[&gt;0]\+0.###;0.000"/>
    <numFmt numFmtId="183" formatCode="General\T"/>
    <numFmt numFmtId="184" formatCode="0.000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明朝"/>
      <family val="1"/>
      <charset val="128"/>
    </font>
    <font>
      <sz val="2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6"/>
      <name val="ＭＳ 明朝"/>
      <family val="1"/>
      <charset val="128"/>
    </font>
    <font>
      <b/>
      <sz val="28"/>
      <name val="ＭＳ Ｐゴシック"/>
      <family val="3"/>
      <charset val="128"/>
    </font>
    <font>
      <sz val="28"/>
      <name val="ＭＳ Ｐゴシック"/>
      <family val="3"/>
      <charset val="128"/>
    </font>
    <font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0" fillId="0" borderId="0"/>
  </cellStyleXfs>
  <cellXfs count="44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1" fillId="0" borderId="0" xfId="1" applyFont="1" applyAlignme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top"/>
    </xf>
    <xf numFmtId="0" fontId="6" fillId="0" borderId="0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top"/>
    </xf>
    <xf numFmtId="177" fontId="5" fillId="0" borderId="0" xfId="0" applyNumberFormat="1" applyFont="1" applyBorder="1" applyAlignment="1">
      <alignment vertical="center"/>
    </xf>
    <xf numFmtId="177" fontId="5" fillId="0" borderId="0" xfId="0" quotePrefix="1" applyNumberFormat="1" applyFont="1" applyBorder="1" applyAlignment="1">
      <alignment vertical="center"/>
    </xf>
    <xf numFmtId="49" fontId="5" fillId="0" borderId="0" xfId="0" quotePrefix="1" applyNumberFormat="1" applyFont="1" applyBorder="1" applyAlignment="1">
      <alignment vertical="center"/>
    </xf>
    <xf numFmtId="49" fontId="5" fillId="0" borderId="73" xfId="0" applyNumberFormat="1" applyFont="1" applyBorder="1" applyAlignment="1">
      <alignment horizontal="center" vertical="center"/>
    </xf>
    <xf numFmtId="176" fontId="3" fillId="0" borderId="53" xfId="0" applyNumberFormat="1" applyFont="1" applyBorder="1" applyAlignment="1">
      <alignment vertical="top" wrapText="1"/>
    </xf>
    <xf numFmtId="176" fontId="5" fillId="0" borderId="33" xfId="0" quotePrefix="1" applyNumberFormat="1" applyFont="1" applyBorder="1" applyAlignment="1">
      <alignment vertical="top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176" fontId="3" fillId="0" borderId="54" xfId="0" applyNumberFormat="1" applyFont="1" applyBorder="1" applyAlignment="1">
      <alignment vertical="top" wrapText="1"/>
    </xf>
    <xf numFmtId="176" fontId="5" fillId="0" borderId="34" xfId="0" quotePrefix="1" applyNumberFormat="1" applyFont="1" applyBorder="1" applyAlignment="1">
      <alignment vertical="top"/>
    </xf>
    <xf numFmtId="0" fontId="4" fillId="0" borderId="11" xfId="0" applyFont="1" applyBorder="1" applyAlignment="1">
      <alignment horizontal="center" vertical="center"/>
    </xf>
    <xf numFmtId="177" fontId="5" fillId="0" borderId="17" xfId="0" quotePrefix="1" applyNumberFormat="1" applyFont="1" applyBorder="1" applyAlignment="1">
      <alignment horizontal="center" vertical="center"/>
    </xf>
    <xf numFmtId="177" fontId="5" fillId="0" borderId="0" xfId="0" quotePrefix="1" applyNumberFormat="1" applyFont="1" applyBorder="1" applyAlignment="1">
      <alignment horizontal="center" vertical="center"/>
    </xf>
    <xf numFmtId="0" fontId="4" fillId="0" borderId="49" xfId="1" applyFont="1" applyBorder="1" applyAlignment="1" applyProtection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1" fillId="0" borderId="19" xfId="1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5" fillId="0" borderId="21" xfId="0" applyNumberFormat="1" applyFont="1" applyBorder="1" applyAlignment="1">
      <alignment horizontal="right" vertical="center"/>
    </xf>
    <xf numFmtId="179" fontId="5" fillId="0" borderId="22" xfId="0" applyNumberFormat="1" applyFont="1" applyBorder="1" applyAlignment="1">
      <alignment vertical="center"/>
    </xf>
    <xf numFmtId="180" fontId="5" fillId="0" borderId="23" xfId="0" applyNumberFormat="1" applyFont="1" applyBorder="1" applyAlignment="1">
      <alignment vertical="center"/>
    </xf>
    <xf numFmtId="178" fontId="5" fillId="0" borderId="24" xfId="0" applyNumberFormat="1" applyFont="1" applyBorder="1" applyAlignment="1">
      <alignment horizontal="right" vertical="center"/>
    </xf>
    <xf numFmtId="179" fontId="5" fillId="0" borderId="25" xfId="0" applyNumberFormat="1" applyFont="1" applyBorder="1" applyAlignment="1">
      <alignment vertical="center"/>
    </xf>
    <xf numFmtId="180" fontId="5" fillId="0" borderId="26" xfId="0" applyNumberFormat="1" applyFont="1" applyBorder="1" applyAlignment="1">
      <alignment vertical="center"/>
    </xf>
    <xf numFmtId="178" fontId="5" fillId="0" borderId="30" xfId="0" applyNumberFormat="1" applyFont="1" applyBorder="1" applyAlignment="1">
      <alignment horizontal="right" vertical="center"/>
    </xf>
    <xf numFmtId="179" fontId="5" fillId="0" borderId="31" xfId="0" applyNumberFormat="1" applyFont="1" applyBorder="1" applyAlignment="1">
      <alignment vertical="center"/>
    </xf>
    <xf numFmtId="180" fontId="5" fillId="0" borderId="32" xfId="0" applyNumberFormat="1" applyFont="1" applyBorder="1" applyAlignment="1">
      <alignment vertical="center"/>
    </xf>
    <xf numFmtId="178" fontId="5" fillId="0" borderId="27" xfId="0" applyNumberFormat="1" applyFont="1" applyBorder="1" applyAlignment="1">
      <alignment horizontal="right" vertical="center"/>
    </xf>
    <xf numFmtId="179" fontId="5" fillId="0" borderId="28" xfId="0" applyNumberFormat="1" applyFont="1" applyBorder="1" applyAlignment="1">
      <alignment vertical="center"/>
    </xf>
    <xf numFmtId="180" fontId="5" fillId="0" borderId="29" xfId="0" applyNumberFormat="1" applyFont="1" applyBorder="1" applyAlignment="1">
      <alignment vertical="center"/>
    </xf>
    <xf numFmtId="182" fontId="4" fillId="0" borderId="8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182" fontId="4" fillId="0" borderId="11" xfId="0" applyNumberFormat="1" applyFont="1" applyBorder="1" applyAlignment="1">
      <alignment horizontal="center" vertical="center"/>
    </xf>
    <xf numFmtId="182" fontId="5" fillId="0" borderId="70" xfId="0" applyNumberFormat="1" applyFont="1" applyBorder="1" applyAlignment="1">
      <alignment vertical="center"/>
    </xf>
    <xf numFmtId="182" fontId="5" fillId="0" borderId="17" xfId="0" quotePrefix="1" applyNumberFormat="1" applyFont="1" applyBorder="1" applyAlignment="1">
      <alignment horizontal="center" vertical="center"/>
    </xf>
    <xf numFmtId="182" fontId="5" fillId="0" borderId="0" xfId="0" quotePrefix="1" applyNumberFormat="1" applyFont="1" applyBorder="1" applyAlignment="1">
      <alignment horizontal="center" vertical="center"/>
    </xf>
    <xf numFmtId="182" fontId="5" fillId="0" borderId="0" xfId="0" applyNumberFormat="1" applyFont="1" applyBorder="1" applyAlignment="1">
      <alignment horizontal="center" vertical="center"/>
    </xf>
    <xf numFmtId="182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>
      <alignment vertical="center"/>
    </xf>
    <xf numFmtId="184" fontId="3" fillId="0" borderId="0" xfId="0" applyNumberFormat="1" applyFont="1" applyBorder="1">
      <alignment vertical="center"/>
    </xf>
    <xf numFmtId="0" fontId="0" fillId="0" borderId="16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177" fontId="0" fillId="0" borderId="0" xfId="0" applyNumberFormat="1" applyBorder="1">
      <alignment vertical="center"/>
    </xf>
    <xf numFmtId="177" fontId="0" fillId="0" borderId="6" xfId="0" applyNumberFormat="1" applyBorder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13" fillId="0" borderId="0" xfId="0" applyFont="1" applyAlignment="1">
      <alignment horizontal="center" vertical="center"/>
    </xf>
    <xf numFmtId="0" fontId="13" fillId="0" borderId="17" xfId="1" applyFont="1" applyBorder="1" applyAlignment="1" applyProtection="1">
      <alignment horizontal="center" vertical="center" wrapText="1"/>
    </xf>
    <xf numFmtId="0" fontId="13" fillId="0" borderId="18" xfId="1" applyFont="1" applyBorder="1" applyAlignment="1" applyProtection="1">
      <alignment horizontal="center" vertical="center" wrapText="1"/>
    </xf>
    <xf numFmtId="0" fontId="13" fillId="0" borderId="18" xfId="1" applyFont="1" applyBorder="1" applyAlignment="1" applyProtection="1">
      <alignment horizontal="center" vertical="center"/>
    </xf>
    <xf numFmtId="0" fontId="13" fillId="0" borderId="40" xfId="1" applyFont="1" applyBorder="1" applyAlignment="1" applyProtection="1">
      <alignment horizontal="center" vertical="center"/>
    </xf>
    <xf numFmtId="0" fontId="13" fillId="0" borderId="47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13" fillId="0" borderId="49" xfId="1" applyFont="1" applyBorder="1" applyAlignment="1" applyProtection="1">
      <alignment horizontal="center" vertical="center"/>
    </xf>
    <xf numFmtId="0" fontId="13" fillId="0" borderId="48" xfId="1" applyFont="1" applyBorder="1" applyAlignment="1" applyProtection="1">
      <alignment horizontal="center" vertical="center"/>
    </xf>
    <xf numFmtId="0" fontId="13" fillId="0" borderId="34" xfId="1" applyFont="1" applyBorder="1" applyAlignment="1" applyProtection="1">
      <alignment horizontal="center" vertical="center"/>
    </xf>
    <xf numFmtId="0" fontId="13" fillId="0" borderId="41" xfId="1" applyFont="1" applyBorder="1" applyAlignment="1" applyProtection="1">
      <alignment horizontal="center" vertical="center"/>
    </xf>
    <xf numFmtId="0" fontId="4" fillId="0" borderId="44" xfId="1" applyFont="1" applyBorder="1" applyAlignment="1" applyProtection="1">
      <alignment horizontal="center" vertical="center"/>
    </xf>
    <xf numFmtId="0" fontId="4" fillId="0" borderId="19" xfId="1" applyFont="1" applyBorder="1" applyAlignment="1" applyProtection="1">
      <alignment horizontal="center" vertical="center"/>
    </xf>
    <xf numFmtId="0" fontId="4" fillId="0" borderId="81" xfId="1" applyFont="1" applyBorder="1" applyAlignment="1" applyProtection="1">
      <alignment horizontal="center" vertical="center"/>
    </xf>
    <xf numFmtId="0" fontId="11" fillId="0" borderId="19" xfId="1" applyFont="1" applyBorder="1" applyAlignment="1" applyProtection="1">
      <alignment horizontal="center" vertical="center"/>
      <protection locked="0"/>
    </xf>
    <xf numFmtId="0" fontId="11" fillId="0" borderId="20" xfId="1" applyFont="1" applyBorder="1" applyAlignment="1" applyProtection="1">
      <alignment horizontal="center" vertical="center"/>
      <protection locked="0"/>
    </xf>
    <xf numFmtId="0" fontId="4" fillId="0" borderId="20" xfId="1" applyFont="1" applyBorder="1" applyAlignment="1" applyProtection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40" xfId="0" applyBorder="1" applyAlignment="1">
      <alignment vertical="center"/>
    </xf>
    <xf numFmtId="0" fontId="4" fillId="0" borderId="47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48" xfId="1" applyFont="1" applyBorder="1" applyAlignment="1" applyProtection="1">
      <alignment horizontal="center" vertical="center"/>
    </xf>
    <xf numFmtId="0" fontId="4" fillId="0" borderId="34" xfId="1" applyFont="1" applyBorder="1" applyAlignment="1" applyProtection="1">
      <alignment horizontal="center" vertical="center"/>
    </xf>
    <xf numFmtId="0" fontId="11" fillId="0" borderId="0" xfId="1" quotePrefix="1" applyFont="1" applyBorder="1" applyAlignment="1" applyProtection="1">
      <alignment horizontal="center" vertical="center"/>
      <protection locked="0"/>
    </xf>
    <xf numFmtId="0" fontId="11" fillId="0" borderId="34" xfId="1" quotePrefix="1" applyFont="1" applyBorder="1" applyAlignment="1" applyProtection="1">
      <alignment horizontal="center" vertical="center"/>
      <protection locked="0"/>
    </xf>
    <xf numFmtId="0" fontId="4" fillId="0" borderId="5" xfId="1" quotePrefix="1" applyFont="1" applyBorder="1" applyAlignment="1" applyProtection="1">
      <alignment horizontal="center" vertical="center"/>
      <protection locked="0"/>
    </xf>
    <xf numFmtId="0" fontId="4" fillId="0" borderId="0" xfId="1" quotePrefix="1" applyFont="1" applyBorder="1" applyAlignment="1" applyProtection="1">
      <alignment horizontal="center" vertical="center"/>
      <protection locked="0"/>
    </xf>
    <xf numFmtId="0" fontId="4" fillId="0" borderId="33" xfId="1" quotePrefix="1" applyFont="1" applyBorder="1" applyAlignment="1" applyProtection="1">
      <alignment horizontal="center" vertical="center"/>
      <protection locked="0"/>
    </xf>
    <xf numFmtId="0" fontId="4" fillId="0" borderId="34" xfId="1" quotePrefix="1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 applyProtection="1">
      <alignment horizontal="center" vertical="center"/>
    </xf>
    <xf numFmtId="0" fontId="7" fillId="0" borderId="49" xfId="1" applyFont="1" applyBorder="1" applyAlignment="1" applyProtection="1">
      <alignment horizontal="center" vertical="center"/>
    </xf>
    <xf numFmtId="0" fontId="7" fillId="0" borderId="34" xfId="1" applyFont="1" applyBorder="1" applyAlignment="1" applyProtection="1">
      <alignment horizontal="center" vertical="center"/>
    </xf>
    <xf numFmtId="0" fontId="7" fillId="0" borderId="41" xfId="1" applyFont="1" applyBorder="1" applyAlignment="1" applyProtection="1">
      <alignment horizontal="center" vertical="center"/>
    </xf>
    <xf numFmtId="0" fontId="4" fillId="0" borderId="17" xfId="1" applyFont="1" applyBorder="1" applyAlignment="1" applyProtection="1">
      <alignment horizontal="center" vertical="center"/>
    </xf>
    <xf numFmtId="0" fontId="4" fillId="0" borderId="18" xfId="1" applyFont="1" applyBorder="1" applyAlignment="1" applyProtection="1">
      <alignment horizontal="center" vertical="center"/>
    </xf>
    <xf numFmtId="0" fontId="3" fillId="0" borderId="19" xfId="1" applyFont="1" applyBorder="1" applyAlignment="1" applyProtection="1">
      <alignment horizontal="center" vertical="center"/>
    </xf>
    <xf numFmtId="0" fontId="3" fillId="0" borderId="20" xfId="1" applyFont="1" applyBorder="1" applyAlignment="1" applyProtection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9" fontId="5" fillId="0" borderId="18" xfId="0" applyNumberFormat="1" applyFont="1" applyBorder="1" applyAlignment="1">
      <alignment horizontal="center" vertical="center"/>
    </xf>
    <xf numFmtId="179" fontId="5" fillId="0" borderId="7" xfId="0" applyNumberFormat="1" applyFont="1" applyBorder="1" applyAlignment="1">
      <alignment horizontal="center" vertical="center"/>
    </xf>
    <xf numFmtId="180" fontId="5" fillId="0" borderId="39" xfId="0" applyNumberFormat="1" applyFont="1" applyBorder="1" applyAlignment="1">
      <alignment horizontal="center" vertical="center"/>
    </xf>
    <xf numFmtId="180" fontId="5" fillId="0" borderId="2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78" fontId="5" fillId="0" borderId="53" xfId="0" applyNumberFormat="1" applyFont="1" applyBorder="1" applyAlignment="1">
      <alignment horizontal="center" vertical="center"/>
    </xf>
    <xf numFmtId="178" fontId="5" fillId="0" borderId="33" xfId="0" applyNumberFormat="1" applyFont="1" applyBorder="1" applyAlignment="1">
      <alignment horizontal="center" vertical="center"/>
    </xf>
    <xf numFmtId="179" fontId="5" fillId="0" borderId="54" xfId="0" applyNumberFormat="1" applyFont="1" applyBorder="1" applyAlignment="1">
      <alignment horizontal="center" vertical="center"/>
    </xf>
    <xf numFmtId="179" fontId="5" fillId="0" borderId="34" xfId="0" applyNumberFormat="1" applyFont="1" applyBorder="1" applyAlignment="1">
      <alignment horizontal="center" vertical="center"/>
    </xf>
    <xf numFmtId="180" fontId="5" fillId="0" borderId="56" xfId="0" applyNumberFormat="1" applyFont="1" applyBorder="1" applyAlignment="1">
      <alignment horizontal="center" vertical="center"/>
    </xf>
    <xf numFmtId="180" fontId="5" fillId="0" borderId="35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180" fontId="5" fillId="0" borderId="6" xfId="0" applyNumberFormat="1" applyFont="1" applyBorder="1" applyAlignment="1">
      <alignment horizontal="center" vertical="center"/>
    </xf>
    <xf numFmtId="181" fontId="5" fillId="0" borderId="13" xfId="0" applyNumberFormat="1" applyFont="1" applyBorder="1" applyAlignment="1">
      <alignment horizontal="center" vertical="center"/>
    </xf>
    <xf numFmtId="181" fontId="5" fillId="0" borderId="18" xfId="0" applyNumberFormat="1" applyFont="1" applyBorder="1" applyAlignment="1">
      <alignment horizontal="center" vertical="center"/>
    </xf>
    <xf numFmtId="181" fontId="5" fillId="0" borderId="39" xfId="0" applyNumberFormat="1" applyFont="1" applyBorder="1" applyAlignment="1">
      <alignment horizontal="center" vertical="center"/>
    </xf>
    <xf numFmtId="181" fontId="5" fillId="0" borderId="5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181" fontId="5" fillId="0" borderId="6" xfId="0" applyNumberFormat="1" applyFont="1" applyBorder="1" applyAlignment="1">
      <alignment horizontal="center" vertical="center"/>
    </xf>
    <xf numFmtId="181" fontId="5" fillId="0" borderId="33" xfId="0" applyNumberFormat="1" applyFont="1" applyBorder="1" applyAlignment="1">
      <alignment horizontal="center" vertical="center"/>
    </xf>
    <xf numFmtId="181" fontId="5" fillId="0" borderId="34" xfId="0" applyNumberFormat="1" applyFont="1" applyBorder="1" applyAlignment="1">
      <alignment horizontal="center" vertical="center"/>
    </xf>
    <xf numFmtId="181" fontId="5" fillId="0" borderId="35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0" fontId="5" fillId="0" borderId="54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176" fontId="5" fillId="0" borderId="53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/>
    </xf>
    <xf numFmtId="176" fontId="5" fillId="0" borderId="55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/>
    </xf>
    <xf numFmtId="176" fontId="5" fillId="0" borderId="33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176" fontId="5" fillId="0" borderId="41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/>
    </xf>
    <xf numFmtId="180" fontId="5" fillId="0" borderId="4" xfId="0" applyNumberFormat="1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40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center" vertical="center"/>
    </xf>
    <xf numFmtId="176" fontId="5" fillId="0" borderId="32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8" xfId="0" quotePrefix="1" applyFont="1" applyBorder="1" applyAlignment="1">
      <alignment horizontal="center" vertical="center"/>
    </xf>
    <xf numFmtId="0" fontId="8" fillId="0" borderId="59" xfId="0" quotePrefix="1" applyFont="1" applyBorder="1" applyAlignment="1">
      <alignment horizontal="center" vertical="center"/>
    </xf>
    <xf numFmtId="178" fontId="5" fillId="0" borderId="53" xfId="0" quotePrefix="1" applyNumberFormat="1" applyFont="1" applyBorder="1" applyAlignment="1">
      <alignment horizontal="center" vertical="center"/>
    </xf>
    <xf numFmtId="178" fontId="5" fillId="0" borderId="33" xfId="0" quotePrefix="1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 wrapText="1"/>
    </xf>
    <xf numFmtId="0" fontId="14" fillId="0" borderId="18" xfId="0" applyNumberFormat="1" applyFont="1" applyBorder="1" applyAlignment="1">
      <alignment horizontal="center" vertical="center" wrapText="1"/>
    </xf>
    <xf numFmtId="0" fontId="14" fillId="0" borderId="40" xfId="0" applyNumberFormat="1" applyFont="1" applyBorder="1" applyAlignment="1">
      <alignment horizontal="center" vertical="center" wrapText="1"/>
    </xf>
    <xf numFmtId="0" fontId="14" fillId="0" borderId="47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14" fillId="0" borderId="49" xfId="0" applyNumberFormat="1" applyFont="1" applyBorder="1" applyAlignment="1">
      <alignment horizontal="center" vertical="center" wrapText="1"/>
    </xf>
    <xf numFmtId="0" fontId="14" fillId="0" borderId="48" xfId="0" applyNumberFormat="1" applyFont="1" applyBorder="1" applyAlignment="1">
      <alignment horizontal="center" vertical="center" wrapText="1"/>
    </xf>
    <xf numFmtId="0" fontId="14" fillId="0" borderId="34" xfId="0" applyNumberFormat="1" applyFont="1" applyBorder="1" applyAlignment="1">
      <alignment horizontal="center" vertical="center" wrapText="1"/>
    </xf>
    <xf numFmtId="0" fontId="14" fillId="0" borderId="41" xfId="0" applyNumberFormat="1" applyFont="1" applyBorder="1" applyAlignment="1">
      <alignment horizontal="center" vertical="center" wrapText="1"/>
    </xf>
    <xf numFmtId="182" fontId="5" fillId="0" borderId="21" xfId="0" applyNumberFormat="1" applyFont="1" applyBorder="1" applyAlignment="1">
      <alignment horizontal="center" vertical="center"/>
    </xf>
    <xf numFmtId="182" fontId="5" fillId="0" borderId="22" xfId="0" applyNumberFormat="1" applyFont="1" applyBorder="1" applyAlignment="1">
      <alignment horizontal="center" vertical="center"/>
    </xf>
    <xf numFmtId="182" fontId="5" fillId="0" borderId="23" xfId="0" applyNumberFormat="1" applyFont="1" applyBorder="1" applyAlignment="1">
      <alignment horizontal="center" vertical="center"/>
    </xf>
    <xf numFmtId="182" fontId="5" fillId="0" borderId="53" xfId="0" applyNumberFormat="1" applyFont="1" applyBorder="1" applyAlignment="1">
      <alignment horizontal="center" vertical="center"/>
    </xf>
    <xf numFmtId="182" fontId="5" fillId="0" borderId="54" xfId="0" applyNumberFormat="1" applyFont="1" applyBorder="1" applyAlignment="1">
      <alignment horizontal="center" vertical="center"/>
    </xf>
    <xf numFmtId="182" fontId="5" fillId="0" borderId="55" xfId="0" applyNumberFormat="1" applyFont="1" applyBorder="1" applyAlignment="1">
      <alignment horizontal="center" vertical="center"/>
    </xf>
    <xf numFmtId="0" fontId="8" fillId="0" borderId="54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83" xfId="0" applyFont="1" applyBorder="1" applyAlignment="1">
      <alignment horizontal="center" vertical="center"/>
    </xf>
    <xf numFmtId="0" fontId="8" fillId="0" borderId="83" xfId="0" quotePrefix="1" applyFont="1" applyBorder="1" applyAlignment="1">
      <alignment horizontal="center" vertical="center"/>
    </xf>
    <xf numFmtId="0" fontId="8" fillId="0" borderId="5" xfId="0" quotePrefix="1" applyFont="1" applyBorder="1" applyAlignment="1">
      <alignment horizontal="center" vertical="center"/>
    </xf>
    <xf numFmtId="0" fontId="8" fillId="0" borderId="33" xfId="0" quotePrefix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176" fontId="7" fillId="0" borderId="49" xfId="0" applyNumberFormat="1" applyFont="1" applyBorder="1" applyAlignment="1">
      <alignment horizontal="center" vertical="center" wrapText="1"/>
    </xf>
    <xf numFmtId="176" fontId="7" fillId="0" borderId="33" xfId="0" applyNumberFormat="1" applyFont="1" applyBorder="1" applyAlignment="1">
      <alignment horizontal="center" vertical="center" wrapText="1"/>
    </xf>
    <xf numFmtId="176" fontId="7" fillId="0" borderId="34" xfId="0" applyNumberFormat="1" applyFont="1" applyBorder="1" applyAlignment="1">
      <alignment horizontal="center" vertical="center" wrapText="1"/>
    </xf>
    <xf numFmtId="176" fontId="7" fillId="0" borderId="41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79" fontId="5" fillId="0" borderId="54" xfId="0" quotePrefix="1" applyNumberFormat="1" applyFont="1" applyBorder="1" applyAlignment="1">
      <alignment horizontal="center" vertical="center"/>
    </xf>
    <xf numFmtId="179" fontId="5" fillId="0" borderId="34" xfId="0" quotePrefix="1" applyNumberFormat="1" applyFont="1" applyBorder="1" applyAlignment="1">
      <alignment horizontal="center" vertical="center"/>
    </xf>
    <xf numFmtId="180" fontId="5" fillId="0" borderId="56" xfId="0" quotePrefix="1" applyNumberFormat="1" applyFont="1" applyBorder="1" applyAlignment="1">
      <alignment horizontal="center" vertical="center"/>
    </xf>
    <xf numFmtId="180" fontId="5" fillId="0" borderId="35" xfId="0" quotePrefix="1" applyNumberFormat="1" applyFont="1" applyBorder="1" applyAlignment="1">
      <alignment horizontal="center" vertical="center"/>
    </xf>
    <xf numFmtId="181" fontId="5" fillId="0" borderId="53" xfId="0" quotePrefix="1" applyNumberFormat="1" applyFont="1" applyBorder="1" applyAlignment="1">
      <alignment horizontal="center" vertical="center"/>
    </xf>
    <xf numFmtId="181" fontId="5" fillId="0" borderId="54" xfId="0" quotePrefix="1" applyNumberFormat="1" applyFont="1" applyBorder="1" applyAlignment="1">
      <alignment horizontal="center" vertical="center"/>
    </xf>
    <xf numFmtId="181" fontId="5" fillId="0" borderId="56" xfId="0" quotePrefix="1" applyNumberFormat="1" applyFont="1" applyBorder="1" applyAlignment="1">
      <alignment horizontal="center" vertical="center"/>
    </xf>
    <xf numFmtId="181" fontId="5" fillId="0" borderId="33" xfId="0" quotePrefix="1" applyNumberFormat="1" applyFont="1" applyBorder="1" applyAlignment="1">
      <alignment horizontal="center" vertical="center"/>
    </xf>
    <xf numFmtId="181" fontId="5" fillId="0" borderId="34" xfId="0" quotePrefix="1" applyNumberFormat="1" applyFont="1" applyBorder="1" applyAlignment="1">
      <alignment horizontal="center" vertical="center"/>
    </xf>
    <xf numFmtId="181" fontId="5" fillId="0" borderId="35" xfId="0" quotePrefix="1" applyNumberFormat="1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182" fontId="5" fillId="0" borderId="8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182" fontId="5" fillId="0" borderId="27" xfId="0" applyNumberFormat="1" applyFont="1" applyBorder="1" applyAlignment="1">
      <alignment horizontal="center" vertical="center"/>
    </xf>
    <xf numFmtId="182" fontId="5" fillId="0" borderId="28" xfId="0" applyNumberFormat="1" applyFont="1" applyBorder="1" applyAlignment="1">
      <alignment horizontal="center" vertical="center"/>
    </xf>
    <xf numFmtId="182" fontId="5" fillId="0" borderId="29" xfId="0" applyNumberFormat="1" applyFont="1" applyBorder="1" applyAlignment="1">
      <alignment horizontal="center" vertical="center"/>
    </xf>
    <xf numFmtId="182" fontId="5" fillId="0" borderId="45" xfId="0" applyNumberFormat="1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182" fontId="5" fillId="0" borderId="24" xfId="0" applyNumberFormat="1" applyFont="1" applyBorder="1" applyAlignment="1">
      <alignment horizontal="center" vertical="center"/>
    </xf>
    <xf numFmtId="182" fontId="5" fillId="0" borderId="25" xfId="0" applyNumberFormat="1" applyFont="1" applyBorder="1" applyAlignment="1">
      <alignment horizontal="center" vertical="center"/>
    </xf>
    <xf numFmtId="182" fontId="5" fillId="0" borderId="26" xfId="0" applyNumberFormat="1" applyFont="1" applyBorder="1" applyAlignment="1">
      <alignment horizontal="center" vertical="center"/>
    </xf>
    <xf numFmtId="182" fontId="5" fillId="0" borderId="70" xfId="0" applyNumberFormat="1" applyFont="1" applyBorder="1" applyAlignment="1">
      <alignment horizontal="left" vertical="center"/>
    </xf>
    <xf numFmtId="182" fontId="5" fillId="0" borderId="71" xfId="0" applyNumberFormat="1" applyFont="1" applyBorder="1" applyAlignment="1">
      <alignment horizontal="left" vertical="center"/>
    </xf>
    <xf numFmtId="182" fontId="5" fillId="0" borderId="71" xfId="0" applyNumberFormat="1" applyFont="1" applyBorder="1" applyAlignment="1">
      <alignment horizontal="center" vertical="center"/>
    </xf>
    <xf numFmtId="182" fontId="5" fillId="0" borderId="72" xfId="0" applyNumberFormat="1" applyFont="1" applyBorder="1" applyAlignment="1">
      <alignment horizontal="center" vertical="center"/>
    </xf>
    <xf numFmtId="182" fontId="5" fillId="0" borderId="70" xfId="0" applyNumberFormat="1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82" fontId="5" fillId="0" borderId="36" xfId="0" applyNumberFormat="1" applyFont="1" applyBorder="1" applyAlignment="1">
      <alignment horizontal="center" vertical="center"/>
    </xf>
    <xf numFmtId="182" fontId="5" fillId="0" borderId="69" xfId="0" applyNumberFormat="1" applyFont="1" applyBorder="1" applyAlignment="1">
      <alignment horizontal="center" vertical="center"/>
    </xf>
    <xf numFmtId="182" fontId="5" fillId="0" borderId="37" xfId="0" applyNumberFormat="1" applyFont="1" applyBorder="1" applyAlignment="1">
      <alignment horizontal="center" vertical="center"/>
    </xf>
    <xf numFmtId="183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1" fontId="5" fillId="0" borderId="42" xfId="0" applyNumberFormat="1" applyFont="1" applyBorder="1" applyAlignment="1">
      <alignment horizontal="center" vertical="center"/>
    </xf>
    <xf numFmtId="181" fontId="5" fillId="0" borderId="38" xfId="0" applyNumberFormat="1" applyFont="1" applyBorder="1" applyAlignment="1">
      <alignment horizontal="center" vertical="center"/>
    </xf>
    <xf numFmtId="181" fontId="5" fillId="0" borderId="62" xfId="0" applyNumberFormat="1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182" fontId="5" fillId="0" borderId="46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177" fontId="5" fillId="0" borderId="27" xfId="0" applyNumberFormat="1" applyFont="1" applyBorder="1" applyAlignment="1">
      <alignment horizontal="center" vertical="center"/>
    </xf>
    <xf numFmtId="177" fontId="5" fillId="0" borderId="28" xfId="0" applyNumberFormat="1" applyFont="1" applyBorder="1" applyAlignment="1">
      <alignment horizontal="center" vertical="center"/>
    </xf>
    <xf numFmtId="177" fontId="5" fillId="0" borderId="29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40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49" xfId="0" applyFont="1" applyBorder="1" applyAlignment="1">
      <alignment horizontal="left" vertical="top"/>
    </xf>
    <xf numFmtId="0" fontId="5" fillId="0" borderId="33" xfId="0" applyFont="1" applyBorder="1" applyAlignment="1">
      <alignment horizontal="left" vertical="top"/>
    </xf>
    <xf numFmtId="0" fontId="5" fillId="0" borderId="34" xfId="0" applyFont="1" applyBorder="1" applyAlignment="1">
      <alignment horizontal="left" vertical="top"/>
    </xf>
    <xf numFmtId="0" fontId="5" fillId="0" borderId="41" xfId="0" applyFont="1" applyBorder="1" applyAlignment="1">
      <alignment horizontal="left" vertical="top"/>
    </xf>
    <xf numFmtId="0" fontId="5" fillId="0" borderId="27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4" fillId="0" borderId="40" xfId="0" applyFont="1" applyBorder="1" applyAlignment="1">
      <alignment horizontal="right" wrapText="1"/>
    </xf>
    <xf numFmtId="0" fontId="4" fillId="0" borderId="47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49" xfId="0" applyFont="1" applyBorder="1" applyAlignment="1">
      <alignment horizontal="right" wrapText="1"/>
    </xf>
    <xf numFmtId="0" fontId="4" fillId="0" borderId="48" xfId="0" applyFont="1" applyBorder="1" applyAlignment="1">
      <alignment horizontal="right" wrapText="1"/>
    </xf>
    <xf numFmtId="0" fontId="4" fillId="0" borderId="34" xfId="0" applyFont="1" applyBorder="1" applyAlignment="1">
      <alignment horizontal="right" wrapText="1"/>
    </xf>
    <xf numFmtId="0" fontId="4" fillId="0" borderId="41" xfId="0" applyFont="1" applyBorder="1" applyAlignment="1">
      <alignment horizontal="right" wrapText="1"/>
    </xf>
    <xf numFmtId="176" fontId="5" fillId="0" borderId="54" xfId="0" quotePrefix="1" applyNumberFormat="1" applyFont="1" applyBorder="1" applyAlignment="1">
      <alignment horizontal="center" vertical="center"/>
    </xf>
    <xf numFmtId="176" fontId="5" fillId="0" borderId="55" xfId="0" quotePrefix="1" applyNumberFormat="1" applyFont="1" applyBorder="1" applyAlignment="1">
      <alignment horizontal="center" vertical="center"/>
    </xf>
    <xf numFmtId="176" fontId="5" fillId="0" borderId="34" xfId="0" quotePrefix="1" applyNumberFormat="1" applyFont="1" applyBorder="1" applyAlignment="1">
      <alignment horizontal="center" vertical="center"/>
    </xf>
    <xf numFmtId="176" fontId="5" fillId="0" borderId="41" xfId="0" quotePrefix="1" applyNumberFormat="1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8" xfId="0" quotePrefix="1" applyFont="1" applyBorder="1" applyAlignment="1">
      <alignment horizontal="center" vertical="center"/>
    </xf>
    <xf numFmtId="0" fontId="12" fillId="0" borderId="53" xfId="0" quotePrefix="1" applyFont="1" applyBorder="1" applyAlignment="1">
      <alignment horizontal="center" vertical="center"/>
    </xf>
    <xf numFmtId="0" fontId="12" fillId="0" borderId="59" xfId="0" quotePrefix="1" applyFont="1" applyBorder="1" applyAlignment="1">
      <alignment horizontal="center" vertical="center"/>
    </xf>
    <xf numFmtId="0" fontId="12" fillId="0" borderId="33" xfId="0" quotePrefix="1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5" fillId="0" borderId="53" xfId="0" applyNumberFormat="1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0" fontId="5" fillId="0" borderId="56" xfId="0" applyNumberFormat="1" applyFont="1" applyBorder="1" applyAlignment="1">
      <alignment horizontal="center" vertical="center"/>
    </xf>
    <xf numFmtId="49" fontId="3" fillId="0" borderId="70" xfId="0" applyNumberFormat="1" applyFont="1" applyBorder="1" applyAlignment="1">
      <alignment horizontal="center" vertical="top"/>
    </xf>
    <xf numFmtId="49" fontId="3" fillId="0" borderId="71" xfId="0" applyNumberFormat="1" applyFont="1" applyBorder="1" applyAlignment="1">
      <alignment horizontal="center" vertical="top"/>
    </xf>
    <xf numFmtId="0" fontId="5" fillId="0" borderId="69" xfId="0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5" fillId="0" borderId="62" xfId="0" applyNumberFormat="1" applyFont="1" applyBorder="1" applyAlignment="1">
      <alignment horizontal="center" vertical="center"/>
    </xf>
    <xf numFmtId="49" fontId="5" fillId="0" borderId="70" xfId="0" applyNumberFormat="1" applyFont="1" applyBorder="1" applyAlignment="1">
      <alignment horizontal="center" vertical="center"/>
    </xf>
    <xf numFmtId="49" fontId="5" fillId="0" borderId="71" xfId="0" applyNumberFormat="1" applyFont="1" applyBorder="1" applyAlignment="1">
      <alignment horizontal="center" vertical="center"/>
    </xf>
    <xf numFmtId="49" fontId="5" fillId="0" borderId="72" xfId="0" applyNumberFormat="1" applyFont="1" applyBorder="1" applyAlignment="1">
      <alignment horizontal="center" vertical="center"/>
    </xf>
    <xf numFmtId="0" fontId="5" fillId="0" borderId="53" xfId="0" quotePrefix="1" applyFont="1" applyBorder="1" applyAlignment="1">
      <alignment horizontal="center" vertical="center"/>
    </xf>
    <xf numFmtId="0" fontId="5" fillId="0" borderId="54" xfId="0" quotePrefix="1" applyFont="1" applyBorder="1" applyAlignment="1">
      <alignment horizontal="center" vertical="center"/>
    </xf>
    <xf numFmtId="0" fontId="5" fillId="0" borderId="56" xfId="0" quotePrefix="1" applyFont="1" applyBorder="1" applyAlignment="1">
      <alignment horizontal="center" vertical="center"/>
    </xf>
    <xf numFmtId="0" fontId="5" fillId="0" borderId="33" xfId="0" quotePrefix="1" applyFont="1" applyBorder="1" applyAlignment="1">
      <alignment horizontal="center" vertical="center"/>
    </xf>
    <xf numFmtId="0" fontId="5" fillId="0" borderId="34" xfId="0" quotePrefix="1" applyFont="1" applyBorder="1" applyAlignment="1">
      <alignment horizontal="center" vertical="center"/>
    </xf>
    <xf numFmtId="0" fontId="5" fillId="0" borderId="35" xfId="0" quotePrefix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49" fontId="3" fillId="0" borderId="72" xfId="0" applyNumberFormat="1" applyFont="1" applyBorder="1" applyAlignment="1">
      <alignment horizontal="center" vertical="top"/>
    </xf>
    <xf numFmtId="177" fontId="5" fillId="0" borderId="21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/>
    </xf>
    <xf numFmtId="177" fontId="5" fillId="0" borderId="23" xfId="0" applyNumberFormat="1" applyFont="1" applyBorder="1" applyAlignment="1">
      <alignment horizontal="center" vertical="center"/>
    </xf>
    <xf numFmtId="177" fontId="5" fillId="0" borderId="24" xfId="0" applyNumberFormat="1" applyFont="1" applyBorder="1" applyAlignment="1">
      <alignment horizontal="center" vertical="center"/>
    </xf>
    <xf numFmtId="177" fontId="5" fillId="0" borderId="25" xfId="0" applyNumberFormat="1" applyFont="1" applyBorder="1" applyAlignment="1">
      <alignment horizontal="center" vertical="center"/>
    </xf>
    <xf numFmtId="177" fontId="5" fillId="0" borderId="26" xfId="0" applyNumberFormat="1" applyFont="1" applyBorder="1" applyAlignment="1">
      <alignment horizontal="center" vertical="center"/>
    </xf>
    <xf numFmtId="177" fontId="5" fillId="0" borderId="4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76" fontId="5" fillId="0" borderId="45" xfId="0" applyNumberFormat="1" applyFont="1" applyBorder="1" applyAlignment="1">
      <alignment horizontal="center" vertical="center"/>
    </xf>
    <xf numFmtId="0" fontId="4" fillId="0" borderId="13" xfId="1" quotePrefix="1" applyFont="1" applyBorder="1" applyAlignment="1" applyProtection="1">
      <alignment horizontal="center" vertical="center"/>
      <protection locked="0"/>
    </xf>
    <xf numFmtId="0" fontId="4" fillId="0" borderId="18" xfId="1" quotePrefix="1" applyFont="1" applyBorder="1" applyAlignment="1" applyProtection="1">
      <alignment horizontal="center" vertical="center"/>
      <protection locked="0"/>
    </xf>
    <xf numFmtId="0" fontId="11" fillId="0" borderId="18" xfId="1" quotePrefix="1" applyFont="1" applyBorder="1" applyAlignment="1" applyProtection="1">
      <alignment horizontal="center" vertical="center"/>
      <protection locked="0"/>
    </xf>
    <xf numFmtId="0" fontId="1" fillId="0" borderId="19" xfId="1" applyFont="1" applyBorder="1" applyAlignment="1" applyProtection="1">
      <alignment horizontal="center" vertical="center"/>
    </xf>
    <xf numFmtId="0" fontId="1" fillId="0" borderId="82" xfId="1" applyFont="1" applyBorder="1" applyAlignment="1" applyProtection="1">
      <alignment horizontal="center" vertical="center"/>
    </xf>
    <xf numFmtId="0" fontId="3" fillId="0" borderId="53" xfId="0" applyFont="1" applyBorder="1" applyAlignment="1">
      <alignment horizontal="center" vertical="top"/>
    </xf>
    <xf numFmtId="0" fontId="3" fillId="0" borderId="54" xfId="0" applyFont="1" applyBorder="1" applyAlignment="1">
      <alignment horizontal="center" vertical="top"/>
    </xf>
    <xf numFmtId="0" fontId="3" fillId="0" borderId="56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5" fillId="0" borderId="76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top"/>
    </xf>
    <xf numFmtId="0" fontId="5" fillId="0" borderId="38" xfId="0" applyFont="1" applyBorder="1" applyAlignment="1">
      <alignment horizontal="left" vertical="top"/>
    </xf>
    <xf numFmtId="0" fontId="5" fillId="0" borderId="43" xfId="0" applyFont="1" applyBorder="1" applyAlignment="1">
      <alignment horizontal="left" vertical="top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17319</xdr:colOff>
      <xdr:row>9</xdr:row>
      <xdr:rowOff>-1</xdr:rowOff>
    </xdr:from>
    <xdr:ext cx="727364" cy="405432"/>
    <xdr:sp macro="" textlink="">
      <xdr:nvSpPr>
        <xdr:cNvPr id="2" name="テキスト ボックス 1"/>
        <xdr:cNvSpPr txBox="1"/>
      </xdr:nvSpPr>
      <xdr:spPr>
        <a:xfrm>
          <a:off x="12590319" y="3038474"/>
          <a:ext cx="727364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2000"/>
            <a:t>AB</a:t>
          </a:r>
          <a:endParaRPr kumimoji="1" lang="ja-JP" altLang="en-US" sz="2000"/>
        </a:p>
      </xdr:txBody>
    </xdr:sp>
    <xdr:clientData/>
  </xdr:oneCellAnchor>
  <xdr:oneCellAnchor>
    <xdr:from>
      <xdr:col>22</xdr:col>
      <xdr:colOff>17319</xdr:colOff>
      <xdr:row>13</xdr:row>
      <xdr:rowOff>-1</xdr:rowOff>
    </xdr:from>
    <xdr:ext cx="727364" cy="405432"/>
    <xdr:sp macro="" textlink="">
      <xdr:nvSpPr>
        <xdr:cNvPr id="3" name="テキスト ボックス 2"/>
        <xdr:cNvSpPr txBox="1"/>
      </xdr:nvSpPr>
      <xdr:spPr>
        <a:xfrm>
          <a:off x="12590319" y="4562474"/>
          <a:ext cx="727364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2000"/>
            <a:t>BC</a:t>
          </a:r>
          <a:endParaRPr kumimoji="1" lang="ja-JP" altLang="en-US" sz="2000"/>
        </a:p>
      </xdr:txBody>
    </xdr:sp>
    <xdr:clientData/>
  </xdr:oneCellAnchor>
  <xdr:oneCellAnchor>
    <xdr:from>
      <xdr:col>22</xdr:col>
      <xdr:colOff>17319</xdr:colOff>
      <xdr:row>17</xdr:row>
      <xdr:rowOff>-1</xdr:rowOff>
    </xdr:from>
    <xdr:ext cx="727364" cy="405432"/>
    <xdr:sp macro="" textlink="">
      <xdr:nvSpPr>
        <xdr:cNvPr id="4" name="テキスト ボックス 3"/>
        <xdr:cNvSpPr txBox="1"/>
      </xdr:nvSpPr>
      <xdr:spPr>
        <a:xfrm>
          <a:off x="12590319" y="6086474"/>
          <a:ext cx="727364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2000"/>
            <a:t>CD</a:t>
          </a:r>
          <a:endParaRPr kumimoji="1" lang="ja-JP" altLang="en-US" sz="2000"/>
        </a:p>
      </xdr:txBody>
    </xdr:sp>
    <xdr:clientData/>
  </xdr:oneCellAnchor>
  <xdr:oneCellAnchor>
    <xdr:from>
      <xdr:col>22</xdr:col>
      <xdr:colOff>17319</xdr:colOff>
      <xdr:row>21</xdr:row>
      <xdr:rowOff>-1</xdr:rowOff>
    </xdr:from>
    <xdr:ext cx="727364" cy="405432"/>
    <xdr:sp macro="" textlink="">
      <xdr:nvSpPr>
        <xdr:cNvPr id="5" name="テキスト ボックス 4"/>
        <xdr:cNvSpPr txBox="1"/>
      </xdr:nvSpPr>
      <xdr:spPr>
        <a:xfrm>
          <a:off x="12590319" y="7610474"/>
          <a:ext cx="727364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2000"/>
            <a:t>DE</a:t>
          </a:r>
          <a:endParaRPr kumimoji="1" lang="ja-JP" altLang="en-US" sz="2000"/>
        </a:p>
      </xdr:txBody>
    </xdr:sp>
    <xdr:clientData/>
  </xdr:oneCellAnchor>
  <xdr:oneCellAnchor>
    <xdr:from>
      <xdr:col>22</xdr:col>
      <xdr:colOff>17319</xdr:colOff>
      <xdr:row>25</xdr:row>
      <xdr:rowOff>-1</xdr:rowOff>
    </xdr:from>
    <xdr:ext cx="727364" cy="405432"/>
    <xdr:sp macro="" textlink="">
      <xdr:nvSpPr>
        <xdr:cNvPr id="6" name="テキスト ボックス 5"/>
        <xdr:cNvSpPr txBox="1"/>
      </xdr:nvSpPr>
      <xdr:spPr>
        <a:xfrm>
          <a:off x="12590319" y="9134474"/>
          <a:ext cx="727364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2000"/>
            <a:t>EF</a:t>
          </a:r>
          <a:endParaRPr kumimoji="1" lang="ja-JP" altLang="en-US" sz="2000"/>
        </a:p>
      </xdr:txBody>
    </xdr:sp>
    <xdr:clientData/>
  </xdr:oneCellAnchor>
  <xdr:oneCellAnchor>
    <xdr:from>
      <xdr:col>22</xdr:col>
      <xdr:colOff>17319</xdr:colOff>
      <xdr:row>29</xdr:row>
      <xdr:rowOff>-1</xdr:rowOff>
    </xdr:from>
    <xdr:ext cx="727364" cy="405432"/>
    <xdr:sp macro="" textlink="">
      <xdr:nvSpPr>
        <xdr:cNvPr id="7" name="テキスト ボックス 6"/>
        <xdr:cNvSpPr txBox="1"/>
      </xdr:nvSpPr>
      <xdr:spPr>
        <a:xfrm>
          <a:off x="12590319" y="9120187"/>
          <a:ext cx="727364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2000"/>
            <a:t>FG</a:t>
          </a:r>
          <a:endParaRPr kumimoji="1" lang="ja-JP" altLang="en-US" sz="2000"/>
        </a:p>
      </xdr:txBody>
    </xdr:sp>
    <xdr:clientData/>
  </xdr:oneCellAnchor>
  <xdr:oneCellAnchor>
    <xdr:from>
      <xdr:col>22</xdr:col>
      <xdr:colOff>17319</xdr:colOff>
      <xdr:row>33</xdr:row>
      <xdr:rowOff>-1</xdr:rowOff>
    </xdr:from>
    <xdr:ext cx="727364" cy="405432"/>
    <xdr:sp macro="" textlink="">
      <xdr:nvSpPr>
        <xdr:cNvPr id="8" name="テキスト ボックス 7"/>
        <xdr:cNvSpPr txBox="1"/>
      </xdr:nvSpPr>
      <xdr:spPr>
        <a:xfrm>
          <a:off x="12590319" y="9120187"/>
          <a:ext cx="727364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2000"/>
            <a:t>GH</a:t>
          </a:r>
          <a:endParaRPr kumimoji="1" lang="ja-JP" altLang="en-US" sz="2000"/>
        </a:p>
      </xdr:txBody>
    </xdr:sp>
    <xdr:clientData/>
  </xdr:oneCellAnchor>
  <xdr:oneCellAnchor>
    <xdr:from>
      <xdr:col>22</xdr:col>
      <xdr:colOff>17319</xdr:colOff>
      <xdr:row>37</xdr:row>
      <xdr:rowOff>-1</xdr:rowOff>
    </xdr:from>
    <xdr:ext cx="727364" cy="405432"/>
    <xdr:sp macro="" textlink="">
      <xdr:nvSpPr>
        <xdr:cNvPr id="9" name="テキスト ボックス 8"/>
        <xdr:cNvSpPr txBox="1"/>
      </xdr:nvSpPr>
      <xdr:spPr>
        <a:xfrm>
          <a:off x="12590319" y="9120187"/>
          <a:ext cx="727364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2000"/>
            <a:t>HA</a:t>
          </a:r>
          <a:endParaRPr kumimoji="1" lang="ja-JP" altLang="en-US" sz="20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265446</xdr:colOff>
      <xdr:row>41</xdr:row>
      <xdr:rowOff>40395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4113"/>
          <a:ext cx="5755123" cy="70049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T138"/>
  <sheetViews>
    <sheetView view="pageBreakPreview" zoomScale="40" zoomScaleNormal="55" zoomScaleSheetLayoutView="40" workbookViewId="0">
      <selection activeCell="I4" sqref="I4:P5"/>
    </sheetView>
  </sheetViews>
  <sheetFormatPr defaultRowHeight="13.5" x14ac:dyDescent="0.15"/>
  <cols>
    <col min="1" max="3" width="5.625" customWidth="1"/>
    <col min="4" max="5" width="4.5" customWidth="1"/>
    <col min="6" max="7" width="5.25" customWidth="1"/>
    <col min="8" max="8" width="8.625" customWidth="1"/>
    <col min="9" max="16" width="9.375" customWidth="1"/>
    <col min="17" max="19" width="5.625" customWidth="1"/>
    <col min="20" max="25" width="9.375" customWidth="1"/>
    <col min="26" max="35" width="5.625" customWidth="1"/>
    <col min="36" max="36" width="28.75" customWidth="1"/>
    <col min="37" max="40" width="5.625" customWidth="1"/>
    <col min="41" max="46" width="5.625" style="6" customWidth="1"/>
    <col min="47" max="86" width="5.625" customWidth="1"/>
  </cols>
  <sheetData>
    <row r="1" spans="1:46" s="11" customFormat="1" ht="32.1" customHeight="1" x14ac:dyDescent="0.15">
      <c r="A1" s="77" t="s">
        <v>167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37"/>
      <c r="AR1" s="37"/>
      <c r="AS1" s="37"/>
      <c r="AT1" s="37"/>
    </row>
    <row r="2" spans="1:46" s="11" customFormat="1" ht="12" customHeight="1" thickBot="1" x14ac:dyDescent="0.2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</row>
    <row r="3" spans="1:46" s="11" customFormat="1" ht="24.95" customHeight="1" thickBot="1" x14ac:dyDescent="0.2">
      <c r="B3" s="78" t="s">
        <v>56</v>
      </c>
      <c r="C3" s="79"/>
      <c r="D3" s="80"/>
      <c r="E3" s="81"/>
      <c r="F3" s="16"/>
      <c r="G3" s="88" t="s">
        <v>47</v>
      </c>
      <c r="H3" s="89"/>
      <c r="I3" s="89" t="s">
        <v>169</v>
      </c>
      <c r="J3" s="89"/>
      <c r="K3" s="89"/>
      <c r="L3" s="89"/>
      <c r="M3" s="89"/>
      <c r="N3" s="89"/>
      <c r="O3" s="89"/>
      <c r="P3" s="89"/>
      <c r="Q3" s="90" t="s">
        <v>50</v>
      </c>
      <c r="R3" s="89"/>
      <c r="S3" s="89"/>
      <c r="T3" s="40"/>
      <c r="U3" s="90" t="s">
        <v>87</v>
      </c>
      <c r="V3" s="89"/>
      <c r="W3" s="89"/>
      <c r="X3" s="91"/>
      <c r="Y3" s="92"/>
      <c r="AA3" s="36"/>
      <c r="AB3" s="88" t="s">
        <v>52</v>
      </c>
      <c r="AC3" s="89"/>
      <c r="AD3" s="89"/>
      <c r="AE3" s="89" t="s">
        <v>54</v>
      </c>
      <c r="AF3" s="89"/>
      <c r="AG3" s="89"/>
      <c r="AH3" s="89"/>
      <c r="AI3" s="89"/>
      <c r="AJ3" s="89"/>
      <c r="AK3" s="89"/>
      <c r="AL3" s="89"/>
      <c r="AM3" s="93"/>
      <c r="AN3" s="12"/>
      <c r="AO3" s="94" t="s">
        <v>55</v>
      </c>
      <c r="AP3" s="95"/>
      <c r="AQ3" s="12"/>
    </row>
    <row r="4" spans="1:46" s="11" customFormat="1" ht="24.95" customHeight="1" thickBot="1" x14ac:dyDescent="0.2">
      <c r="B4" s="82"/>
      <c r="C4" s="83"/>
      <c r="D4" s="83"/>
      <c r="E4" s="84"/>
      <c r="F4" s="16"/>
      <c r="G4" s="106" t="s">
        <v>48</v>
      </c>
      <c r="H4" s="107"/>
      <c r="I4" s="110"/>
      <c r="J4" s="110"/>
      <c r="K4" s="110"/>
      <c r="L4" s="110"/>
      <c r="M4" s="110"/>
      <c r="N4" s="110"/>
      <c r="O4" s="110"/>
      <c r="P4" s="110"/>
      <c r="Q4" s="112" t="s">
        <v>88</v>
      </c>
      <c r="R4" s="113"/>
      <c r="S4" s="113"/>
      <c r="T4" s="116"/>
      <c r="U4" s="116"/>
      <c r="V4" s="116"/>
      <c r="W4" s="116"/>
      <c r="X4" s="116"/>
      <c r="Y4" s="117"/>
      <c r="AA4" s="36"/>
      <c r="AB4" s="120" t="s">
        <v>53</v>
      </c>
      <c r="AC4" s="121"/>
      <c r="AD4" s="121"/>
      <c r="AE4" s="122"/>
      <c r="AF4" s="122"/>
      <c r="AG4" s="122"/>
      <c r="AH4" s="122"/>
      <c r="AI4" s="122"/>
      <c r="AJ4" s="122"/>
      <c r="AK4" s="122"/>
      <c r="AL4" s="122"/>
      <c r="AM4" s="123"/>
      <c r="AN4" s="17"/>
      <c r="AO4" s="96"/>
      <c r="AP4" s="97"/>
      <c r="AQ4" s="17"/>
    </row>
    <row r="5" spans="1:46" s="11" customFormat="1" ht="24.95" customHeight="1" thickBot="1" x14ac:dyDescent="0.2">
      <c r="B5" s="85"/>
      <c r="C5" s="86"/>
      <c r="D5" s="86"/>
      <c r="E5" s="87"/>
      <c r="G5" s="108"/>
      <c r="H5" s="109"/>
      <c r="I5" s="111"/>
      <c r="J5" s="111"/>
      <c r="K5" s="111"/>
      <c r="L5" s="111"/>
      <c r="M5" s="111"/>
      <c r="N5" s="111"/>
      <c r="O5" s="111"/>
      <c r="P5" s="111"/>
      <c r="Q5" s="114"/>
      <c r="R5" s="115"/>
      <c r="S5" s="115"/>
      <c r="T5" s="118"/>
      <c r="U5" s="118"/>
      <c r="V5" s="118"/>
      <c r="W5" s="118"/>
      <c r="X5" s="118"/>
      <c r="Y5" s="119"/>
      <c r="AA5" s="36"/>
      <c r="AB5" s="108"/>
      <c r="AC5" s="109"/>
      <c r="AD5" s="109"/>
      <c r="AE5" s="122"/>
      <c r="AF5" s="122"/>
      <c r="AG5" s="122"/>
      <c r="AH5" s="122"/>
      <c r="AI5" s="122"/>
      <c r="AJ5" s="122"/>
      <c r="AK5" s="122"/>
      <c r="AL5" s="122"/>
      <c r="AM5" s="123"/>
      <c r="AN5" s="17"/>
      <c r="AO5" s="96"/>
      <c r="AP5" s="97"/>
      <c r="AQ5" s="17"/>
    </row>
    <row r="6" spans="1:46" s="4" customFormat="1" ht="32.1" customHeight="1" thickBot="1" x14ac:dyDescent="0.2">
      <c r="B6" s="3" t="s">
        <v>4</v>
      </c>
      <c r="AB6" s="3" t="s">
        <v>5</v>
      </c>
      <c r="AC6" s="7"/>
      <c r="AD6" s="7"/>
      <c r="AE6" s="7"/>
      <c r="AF6" s="7"/>
      <c r="AG6" s="7"/>
      <c r="AH6" s="7"/>
      <c r="AI6" s="7"/>
      <c r="AJ6" s="7"/>
      <c r="AK6" s="7"/>
      <c r="AL6" s="7"/>
      <c r="AM6" s="3"/>
    </row>
    <row r="7" spans="1:46" s="1" customFormat="1" ht="30" customHeight="1" thickBot="1" x14ac:dyDescent="0.2">
      <c r="B7" s="98" t="s">
        <v>2</v>
      </c>
      <c r="C7" s="99"/>
      <c r="D7" s="99" t="s">
        <v>6</v>
      </c>
      <c r="E7" s="99"/>
      <c r="F7" s="100" t="s">
        <v>7</v>
      </c>
      <c r="G7" s="101"/>
      <c r="H7" s="100" t="s">
        <v>8</v>
      </c>
      <c r="I7" s="102"/>
      <c r="J7" s="101"/>
      <c r="K7" s="99" t="s">
        <v>9</v>
      </c>
      <c r="L7" s="99"/>
      <c r="M7" s="99"/>
      <c r="N7" s="99" t="s">
        <v>10</v>
      </c>
      <c r="O7" s="99"/>
      <c r="P7" s="99"/>
      <c r="Q7" s="99" t="s">
        <v>1</v>
      </c>
      <c r="R7" s="99"/>
      <c r="S7" s="99"/>
      <c r="T7" s="101" t="s">
        <v>11</v>
      </c>
      <c r="U7" s="99"/>
      <c r="V7" s="100"/>
      <c r="W7" s="103" t="s">
        <v>0</v>
      </c>
      <c r="X7" s="104"/>
      <c r="Y7" s="105"/>
      <c r="Z7" s="13"/>
      <c r="AB7" s="138" t="s">
        <v>24</v>
      </c>
      <c r="AC7" s="139"/>
      <c r="AD7" s="142" t="s">
        <v>12</v>
      </c>
      <c r="AE7" s="143"/>
      <c r="AF7" s="143"/>
      <c r="AG7" s="144"/>
      <c r="AH7" s="139"/>
      <c r="AI7" s="143" t="s">
        <v>25</v>
      </c>
      <c r="AJ7" s="143"/>
      <c r="AK7" s="143"/>
      <c r="AL7" s="144"/>
      <c r="AM7" s="150"/>
      <c r="AN7" s="2"/>
      <c r="AO7" s="2"/>
      <c r="AP7" s="2"/>
    </row>
    <row r="8" spans="1:46" s="1" customFormat="1" ht="21.75" customHeight="1" thickTop="1" x14ac:dyDescent="0.15">
      <c r="B8" s="153" t="s">
        <v>90</v>
      </c>
      <c r="C8" s="154"/>
      <c r="D8" s="154" t="s">
        <v>13</v>
      </c>
      <c r="E8" s="154"/>
      <c r="F8" s="157" t="s">
        <v>14</v>
      </c>
      <c r="G8" s="158"/>
      <c r="H8" s="43"/>
      <c r="I8" s="44"/>
      <c r="J8" s="45"/>
      <c r="K8" s="159">
        <f>INT(K61/3600)</f>
        <v>0</v>
      </c>
      <c r="L8" s="161">
        <f>INT((K61-K8*3600)/60)</f>
        <v>0</v>
      </c>
      <c r="M8" s="163">
        <f>ROUND(K61-K8*3600-L8*60,0)</f>
        <v>0</v>
      </c>
      <c r="N8" s="165" t="s">
        <v>92</v>
      </c>
      <c r="O8" s="166"/>
      <c r="P8" s="167"/>
      <c r="Q8" s="165" t="s">
        <v>92</v>
      </c>
      <c r="R8" s="166"/>
      <c r="S8" s="167"/>
      <c r="T8" s="165" t="s">
        <v>92</v>
      </c>
      <c r="U8" s="166"/>
      <c r="V8" s="166"/>
      <c r="W8" s="165" t="s">
        <v>92</v>
      </c>
      <c r="X8" s="183"/>
      <c r="Y8" s="184"/>
      <c r="Z8" s="10"/>
      <c r="AB8" s="140"/>
      <c r="AC8" s="141"/>
      <c r="AD8" s="145"/>
      <c r="AE8" s="146"/>
      <c r="AF8" s="146"/>
      <c r="AG8" s="146"/>
      <c r="AH8" s="141"/>
      <c r="AI8" s="146"/>
      <c r="AJ8" s="146"/>
      <c r="AK8" s="146"/>
      <c r="AL8" s="146"/>
      <c r="AM8" s="151"/>
      <c r="AN8" s="2"/>
      <c r="AO8" s="2"/>
      <c r="AP8" s="2"/>
    </row>
    <row r="9" spans="1:46" s="1" customFormat="1" ht="21.75" customHeight="1" thickBot="1" x14ac:dyDescent="0.2">
      <c r="B9" s="155"/>
      <c r="C9" s="156"/>
      <c r="D9" s="156"/>
      <c r="E9" s="156"/>
      <c r="F9" s="188" t="s">
        <v>94</v>
      </c>
      <c r="G9" s="189"/>
      <c r="H9" s="46"/>
      <c r="I9" s="47"/>
      <c r="J9" s="48"/>
      <c r="K9" s="160"/>
      <c r="L9" s="162"/>
      <c r="M9" s="164"/>
      <c r="N9" s="168"/>
      <c r="O9" s="169"/>
      <c r="P9" s="170"/>
      <c r="Q9" s="168"/>
      <c r="R9" s="169"/>
      <c r="S9" s="170"/>
      <c r="T9" s="168"/>
      <c r="U9" s="169"/>
      <c r="V9" s="169"/>
      <c r="W9" s="185"/>
      <c r="X9" s="186"/>
      <c r="Y9" s="187"/>
      <c r="Z9" s="10"/>
      <c r="AB9" s="140"/>
      <c r="AC9" s="141"/>
      <c r="AD9" s="147"/>
      <c r="AE9" s="148"/>
      <c r="AF9" s="148"/>
      <c r="AG9" s="148"/>
      <c r="AH9" s="149"/>
      <c r="AI9" s="148"/>
      <c r="AJ9" s="148"/>
      <c r="AK9" s="148"/>
      <c r="AL9" s="148"/>
      <c r="AM9" s="152"/>
      <c r="AN9" s="2"/>
      <c r="AO9" s="2"/>
      <c r="AP9" s="2"/>
    </row>
    <row r="10" spans="1:46" s="1" customFormat="1" ht="21.75" customHeight="1" thickTop="1" x14ac:dyDescent="0.15">
      <c r="B10" s="124" t="s">
        <v>89</v>
      </c>
      <c r="C10" s="125"/>
      <c r="D10" s="125" t="s">
        <v>13</v>
      </c>
      <c r="E10" s="125"/>
      <c r="F10" s="130" t="s">
        <v>96</v>
      </c>
      <c r="G10" s="131"/>
      <c r="H10" s="49"/>
      <c r="I10" s="50"/>
      <c r="J10" s="51"/>
      <c r="K10" s="132">
        <f>INT(K63/3600)</f>
        <v>0</v>
      </c>
      <c r="L10" s="134">
        <f>INT((K63-K10*3600)/60)</f>
        <v>0</v>
      </c>
      <c r="M10" s="136">
        <f>ROUND(K63-K10*3600-L10*60,0)</f>
        <v>0</v>
      </c>
      <c r="N10" s="132">
        <f>INT(N63/3600)</f>
        <v>0</v>
      </c>
      <c r="O10" s="134">
        <f>INT((N63-N10*3600)/60)</f>
        <v>0</v>
      </c>
      <c r="P10" s="136">
        <f>ROUND(N63-N10*3600-O10*60,0)</f>
        <v>0</v>
      </c>
      <c r="Q10" s="173">
        <f>S63</f>
        <v>668250</v>
      </c>
      <c r="R10" s="174"/>
      <c r="S10" s="175"/>
      <c r="T10" s="132">
        <f>INT(T63/3600)</f>
        <v>185</v>
      </c>
      <c r="U10" s="134">
        <f>INT((T63-T10*3600)/60)</f>
        <v>37</v>
      </c>
      <c r="V10" s="136">
        <f>ROUND(T63-T10*3600-U10*60,0)</f>
        <v>30</v>
      </c>
      <c r="W10" s="132">
        <f>INT(W63/3600)</f>
        <v>360</v>
      </c>
      <c r="X10" s="134">
        <f>INT((W63-W10*3600)/60)</f>
        <v>0</v>
      </c>
      <c r="Y10" s="136">
        <f>ROUND(W63-W10*3600-X10*60,0)</f>
        <v>0</v>
      </c>
      <c r="Z10" s="14"/>
      <c r="AB10" s="209" t="s">
        <v>97</v>
      </c>
      <c r="AC10" s="167"/>
      <c r="AD10" s="203"/>
      <c r="AE10" s="204"/>
      <c r="AF10" s="204"/>
      <c r="AG10" s="204"/>
      <c r="AH10" s="205"/>
      <c r="AI10" s="192" t="e">
        <f>ROUND(AVERAGE(AD10:AD13),3)</f>
        <v>#DIV/0!</v>
      </c>
      <c r="AJ10" s="193"/>
      <c r="AK10" s="193"/>
      <c r="AL10" s="193"/>
      <c r="AM10" s="194"/>
      <c r="AN10" s="2"/>
      <c r="AO10" s="2"/>
      <c r="AP10" s="2"/>
    </row>
    <row r="11" spans="1:46" s="1" customFormat="1" ht="21.75" customHeight="1" x14ac:dyDescent="0.15">
      <c r="B11" s="126"/>
      <c r="C11" s="127"/>
      <c r="D11" s="127"/>
      <c r="E11" s="127"/>
      <c r="F11" s="201" t="s">
        <v>98</v>
      </c>
      <c r="G11" s="202"/>
      <c r="H11" s="52"/>
      <c r="I11" s="53"/>
      <c r="J11" s="54"/>
      <c r="K11" s="133"/>
      <c r="L11" s="135"/>
      <c r="M11" s="137"/>
      <c r="N11" s="182"/>
      <c r="O11" s="171"/>
      <c r="P11" s="172"/>
      <c r="Q11" s="176"/>
      <c r="R11" s="177"/>
      <c r="S11" s="178"/>
      <c r="T11" s="182"/>
      <c r="U11" s="171"/>
      <c r="V11" s="172"/>
      <c r="W11" s="182"/>
      <c r="X11" s="171"/>
      <c r="Y11" s="172"/>
      <c r="Z11" s="41"/>
      <c r="AB11" s="140"/>
      <c r="AC11" s="141"/>
      <c r="AD11" s="203"/>
      <c r="AE11" s="204"/>
      <c r="AF11" s="204"/>
      <c r="AG11" s="204"/>
      <c r="AH11" s="205"/>
      <c r="AI11" s="195"/>
      <c r="AJ11" s="196"/>
      <c r="AK11" s="196"/>
      <c r="AL11" s="196"/>
      <c r="AM11" s="197"/>
      <c r="AN11" s="2"/>
      <c r="AO11" s="2"/>
      <c r="AP11" s="2"/>
    </row>
    <row r="12" spans="1:46" s="1" customFormat="1" ht="21.75" customHeight="1" x14ac:dyDescent="0.15">
      <c r="B12" s="126"/>
      <c r="C12" s="127"/>
      <c r="D12" s="127" t="s">
        <v>32</v>
      </c>
      <c r="E12" s="127"/>
      <c r="F12" s="201" t="s">
        <v>99</v>
      </c>
      <c r="G12" s="202"/>
      <c r="H12" s="52"/>
      <c r="I12" s="53"/>
      <c r="J12" s="54"/>
      <c r="K12" s="206">
        <f t="shared" ref="K12" si="0">INT(K65/3600)</f>
        <v>0</v>
      </c>
      <c r="L12" s="207">
        <f>INT((K65-K12*3600)/60)</f>
        <v>0</v>
      </c>
      <c r="M12" s="208">
        <f>ROUND(K65-K12*3600-L12*60,0)</f>
        <v>0</v>
      </c>
      <c r="N12" s="182"/>
      <c r="O12" s="171"/>
      <c r="P12" s="172"/>
      <c r="Q12" s="176"/>
      <c r="R12" s="177"/>
      <c r="S12" s="178"/>
      <c r="T12" s="182"/>
      <c r="U12" s="171"/>
      <c r="V12" s="172"/>
      <c r="W12" s="182"/>
      <c r="X12" s="171"/>
      <c r="Y12" s="172"/>
      <c r="Z12" s="41"/>
      <c r="AB12" s="140"/>
      <c r="AC12" s="141"/>
      <c r="AD12" s="203"/>
      <c r="AE12" s="204"/>
      <c r="AF12" s="204"/>
      <c r="AG12" s="204"/>
      <c r="AH12" s="205"/>
      <c r="AI12" s="195"/>
      <c r="AJ12" s="196"/>
      <c r="AK12" s="196"/>
      <c r="AL12" s="196"/>
      <c r="AM12" s="197"/>
      <c r="AN12" s="2"/>
      <c r="AO12" s="2"/>
      <c r="AP12" s="2"/>
    </row>
    <row r="13" spans="1:46" s="1" customFormat="1" ht="21.75" customHeight="1" thickBot="1" x14ac:dyDescent="0.2">
      <c r="B13" s="128"/>
      <c r="C13" s="129"/>
      <c r="D13" s="129"/>
      <c r="E13" s="129"/>
      <c r="F13" s="188" t="s">
        <v>95</v>
      </c>
      <c r="G13" s="189"/>
      <c r="H13" s="46"/>
      <c r="I13" s="47"/>
      <c r="J13" s="48"/>
      <c r="K13" s="160"/>
      <c r="L13" s="162"/>
      <c r="M13" s="164"/>
      <c r="N13" s="160"/>
      <c r="O13" s="162"/>
      <c r="P13" s="164"/>
      <c r="Q13" s="179"/>
      <c r="R13" s="180"/>
      <c r="S13" s="181"/>
      <c r="T13" s="160"/>
      <c r="U13" s="162"/>
      <c r="V13" s="164"/>
      <c r="W13" s="160"/>
      <c r="X13" s="162"/>
      <c r="Y13" s="164"/>
      <c r="Z13" s="14"/>
      <c r="AB13" s="140"/>
      <c r="AC13" s="141"/>
      <c r="AD13" s="203"/>
      <c r="AE13" s="204"/>
      <c r="AF13" s="204"/>
      <c r="AG13" s="204"/>
      <c r="AH13" s="205"/>
      <c r="AI13" s="198"/>
      <c r="AJ13" s="199"/>
      <c r="AK13" s="199"/>
      <c r="AL13" s="199"/>
      <c r="AM13" s="200"/>
      <c r="AN13" s="2"/>
      <c r="AO13" s="2"/>
      <c r="AP13" s="2"/>
    </row>
    <row r="14" spans="1:46" s="1" customFormat="1" ht="21.75" customHeight="1" x14ac:dyDescent="0.15">
      <c r="B14" s="190" t="s">
        <v>93</v>
      </c>
      <c r="C14" s="191"/>
      <c r="D14" s="191" t="s">
        <v>13</v>
      </c>
      <c r="E14" s="191"/>
      <c r="F14" s="130" t="s">
        <v>100</v>
      </c>
      <c r="G14" s="131"/>
      <c r="H14" s="49"/>
      <c r="I14" s="50"/>
      <c r="J14" s="51"/>
      <c r="K14" s="132">
        <f t="shared" ref="K14" si="1">INT(K67/3600)</f>
        <v>0</v>
      </c>
      <c r="L14" s="134">
        <f>INT((K67-K14*3600)/60)</f>
        <v>0</v>
      </c>
      <c r="M14" s="136">
        <f>ROUND(K67-K14*3600-L14*60,0)</f>
        <v>0</v>
      </c>
      <c r="N14" s="132">
        <f t="shared" ref="N14" si="2">INT(N67/3600)</f>
        <v>0</v>
      </c>
      <c r="O14" s="134">
        <f t="shared" ref="O14" si="3">INT((N67-N14*3600)/60)</f>
        <v>0</v>
      </c>
      <c r="P14" s="136">
        <f t="shared" ref="P14" si="4">ROUND(N67-N14*3600-O14*60,0)</f>
        <v>0</v>
      </c>
      <c r="Q14" s="173">
        <f t="shared" ref="Q14" si="5">S67</f>
        <v>668250</v>
      </c>
      <c r="R14" s="174"/>
      <c r="S14" s="175"/>
      <c r="T14" s="132">
        <f t="shared" ref="T14" si="6">INT(T67/3600)</f>
        <v>185</v>
      </c>
      <c r="U14" s="134">
        <f t="shared" ref="U14" si="7">INT((T67-T14*3600)/60)</f>
        <v>37</v>
      </c>
      <c r="V14" s="136">
        <f t="shared" ref="V14" si="8">ROUND(T67-T14*3600-U14*60,0)</f>
        <v>30</v>
      </c>
      <c r="W14" s="132">
        <f t="shared" ref="W14" si="9">INT(W67/3600)</f>
        <v>365</v>
      </c>
      <c r="X14" s="134">
        <f t="shared" ref="X14" si="10">INT((W67-W14*3600)/60)</f>
        <v>37</v>
      </c>
      <c r="Y14" s="136">
        <f t="shared" ref="Y14" si="11">ROUND(W67-W14*3600-X14*60,0)</f>
        <v>30</v>
      </c>
      <c r="Z14" s="14"/>
      <c r="AB14" s="138" t="s">
        <v>101</v>
      </c>
      <c r="AC14" s="139"/>
      <c r="AD14" s="217"/>
      <c r="AE14" s="218"/>
      <c r="AF14" s="218"/>
      <c r="AG14" s="218"/>
      <c r="AH14" s="219"/>
      <c r="AI14" s="210" t="e">
        <f t="shared" ref="AI14" si="12">ROUND(AVERAGE(AD14:AD17),3)</f>
        <v>#DIV/0!</v>
      </c>
      <c r="AJ14" s="211"/>
      <c r="AK14" s="211"/>
      <c r="AL14" s="211"/>
      <c r="AM14" s="212"/>
      <c r="AN14" s="2"/>
      <c r="AO14" s="2"/>
      <c r="AP14" s="2"/>
    </row>
    <row r="15" spans="1:46" s="1" customFormat="1" ht="21.75" customHeight="1" x14ac:dyDescent="0.15">
      <c r="B15" s="126"/>
      <c r="C15" s="127"/>
      <c r="D15" s="127"/>
      <c r="E15" s="127"/>
      <c r="F15" s="201" t="s">
        <v>103</v>
      </c>
      <c r="G15" s="202"/>
      <c r="H15" s="52"/>
      <c r="I15" s="53"/>
      <c r="J15" s="54"/>
      <c r="K15" s="133"/>
      <c r="L15" s="135"/>
      <c r="M15" s="137"/>
      <c r="N15" s="182"/>
      <c r="O15" s="171"/>
      <c r="P15" s="172"/>
      <c r="Q15" s="176"/>
      <c r="R15" s="177"/>
      <c r="S15" s="178"/>
      <c r="T15" s="182"/>
      <c r="U15" s="171"/>
      <c r="V15" s="172"/>
      <c r="W15" s="182"/>
      <c r="X15" s="171"/>
      <c r="Y15" s="172"/>
      <c r="Z15" s="41"/>
      <c r="AB15" s="140"/>
      <c r="AC15" s="141"/>
      <c r="AD15" s="213"/>
      <c r="AE15" s="214"/>
      <c r="AF15" s="214"/>
      <c r="AG15" s="214"/>
      <c r="AH15" s="215"/>
      <c r="AI15" s="195"/>
      <c r="AJ15" s="196"/>
      <c r="AK15" s="196"/>
      <c r="AL15" s="196"/>
      <c r="AM15" s="197"/>
      <c r="AN15" s="2"/>
      <c r="AO15" s="2"/>
      <c r="AP15" s="2"/>
    </row>
    <row r="16" spans="1:46" s="1" customFormat="1" ht="21.75" customHeight="1" x14ac:dyDescent="0.15">
      <c r="B16" s="126"/>
      <c r="C16" s="127"/>
      <c r="D16" s="127" t="s">
        <v>32</v>
      </c>
      <c r="E16" s="127"/>
      <c r="F16" s="201" t="s">
        <v>104</v>
      </c>
      <c r="G16" s="202"/>
      <c r="H16" s="52"/>
      <c r="I16" s="53"/>
      <c r="J16" s="54"/>
      <c r="K16" s="206">
        <f t="shared" ref="K16" si="13">INT(K69/3600)</f>
        <v>0</v>
      </c>
      <c r="L16" s="207">
        <f>INT((K69-K16*3600)/60)</f>
        <v>0</v>
      </c>
      <c r="M16" s="208">
        <f>ROUND(K69-K16*3600-L16*60,0)</f>
        <v>0</v>
      </c>
      <c r="N16" s="182"/>
      <c r="O16" s="171"/>
      <c r="P16" s="172"/>
      <c r="Q16" s="176"/>
      <c r="R16" s="177"/>
      <c r="S16" s="178"/>
      <c r="T16" s="182"/>
      <c r="U16" s="171"/>
      <c r="V16" s="172"/>
      <c r="W16" s="182"/>
      <c r="X16" s="171"/>
      <c r="Y16" s="172"/>
      <c r="Z16" s="41"/>
      <c r="AB16" s="140"/>
      <c r="AC16" s="141"/>
      <c r="AD16" s="213"/>
      <c r="AE16" s="214"/>
      <c r="AF16" s="214"/>
      <c r="AG16" s="214"/>
      <c r="AH16" s="215"/>
      <c r="AI16" s="195"/>
      <c r="AJ16" s="196"/>
      <c r="AK16" s="196"/>
      <c r="AL16" s="196"/>
      <c r="AM16" s="197"/>
      <c r="AN16" s="2"/>
      <c r="AO16" s="2"/>
      <c r="AP16" s="2"/>
    </row>
    <row r="17" spans="2:42" s="1" customFormat="1" ht="21.75" customHeight="1" thickBot="1" x14ac:dyDescent="0.2">
      <c r="B17" s="155"/>
      <c r="C17" s="156"/>
      <c r="D17" s="156"/>
      <c r="E17" s="156"/>
      <c r="F17" s="188" t="s">
        <v>89</v>
      </c>
      <c r="G17" s="189"/>
      <c r="H17" s="46"/>
      <c r="I17" s="47"/>
      <c r="J17" s="48"/>
      <c r="K17" s="160"/>
      <c r="L17" s="162"/>
      <c r="M17" s="164"/>
      <c r="N17" s="160"/>
      <c r="O17" s="162"/>
      <c r="P17" s="164"/>
      <c r="Q17" s="179"/>
      <c r="R17" s="180"/>
      <c r="S17" s="181"/>
      <c r="T17" s="160"/>
      <c r="U17" s="162"/>
      <c r="V17" s="164"/>
      <c r="W17" s="160"/>
      <c r="X17" s="162"/>
      <c r="Y17" s="164"/>
      <c r="Z17" s="14"/>
      <c r="AB17" s="216"/>
      <c r="AC17" s="170"/>
      <c r="AD17" s="220"/>
      <c r="AE17" s="221"/>
      <c r="AF17" s="221"/>
      <c r="AG17" s="221"/>
      <c r="AH17" s="222"/>
      <c r="AI17" s="198"/>
      <c r="AJ17" s="199"/>
      <c r="AK17" s="199"/>
      <c r="AL17" s="199"/>
      <c r="AM17" s="200"/>
      <c r="AN17" s="2"/>
      <c r="AO17" s="2"/>
      <c r="AP17" s="2"/>
    </row>
    <row r="18" spans="2:42" s="1" customFormat="1" ht="21.75" customHeight="1" x14ac:dyDescent="0.15">
      <c r="B18" s="124" t="s">
        <v>105</v>
      </c>
      <c r="C18" s="125"/>
      <c r="D18" s="125" t="s">
        <v>13</v>
      </c>
      <c r="E18" s="125"/>
      <c r="F18" s="130" t="s">
        <v>106</v>
      </c>
      <c r="G18" s="131"/>
      <c r="H18" s="49"/>
      <c r="I18" s="50"/>
      <c r="J18" s="51"/>
      <c r="K18" s="132">
        <f t="shared" ref="K18" si="14">INT(K71/3600)</f>
        <v>0</v>
      </c>
      <c r="L18" s="134">
        <f>INT((K71-K18*3600)/60)</f>
        <v>0</v>
      </c>
      <c r="M18" s="136">
        <f>ROUND(K71-K18*3600-L18*60,0)</f>
        <v>0</v>
      </c>
      <c r="N18" s="132">
        <f t="shared" ref="N18" si="15">INT(N71/3600)</f>
        <v>0</v>
      </c>
      <c r="O18" s="134">
        <f t="shared" ref="O18" si="16">INT((N71-N18*3600)/60)</f>
        <v>0</v>
      </c>
      <c r="P18" s="136">
        <f t="shared" ref="P18" si="17">ROUND(N71-N18*3600-O18*60,0)</f>
        <v>0</v>
      </c>
      <c r="Q18" s="173">
        <f t="shared" ref="Q18" si="18">S71</f>
        <v>668250</v>
      </c>
      <c r="R18" s="174"/>
      <c r="S18" s="175"/>
      <c r="T18" s="132">
        <f t="shared" ref="T18" si="19">INT(T71/3600)</f>
        <v>185</v>
      </c>
      <c r="U18" s="134">
        <f t="shared" ref="U18" si="20">INT((T71-T18*3600)/60)</f>
        <v>37</v>
      </c>
      <c r="V18" s="136">
        <f t="shared" ref="V18" si="21">ROUND(T71-T18*3600-U18*60,0)</f>
        <v>30</v>
      </c>
      <c r="W18" s="132">
        <f t="shared" ref="W18" si="22">INT(W71/3600)</f>
        <v>371</v>
      </c>
      <c r="X18" s="134">
        <f t="shared" ref="X18" si="23">INT((W71-W18*3600)/60)</f>
        <v>15</v>
      </c>
      <c r="Y18" s="136">
        <f t="shared" ref="Y18" si="24">ROUND(W71-W18*3600-X18*60,0)</f>
        <v>0</v>
      </c>
      <c r="Z18" s="14"/>
      <c r="AB18" s="140" t="s">
        <v>107</v>
      </c>
      <c r="AC18" s="141"/>
      <c r="AD18" s="213"/>
      <c r="AE18" s="214"/>
      <c r="AF18" s="214"/>
      <c r="AG18" s="214"/>
      <c r="AH18" s="215"/>
      <c r="AI18" s="210" t="e">
        <f t="shared" ref="AI18" si="25">ROUND(AVERAGE(AD18:AD21),3)</f>
        <v>#DIV/0!</v>
      </c>
      <c r="AJ18" s="211"/>
      <c r="AK18" s="211"/>
      <c r="AL18" s="211"/>
      <c r="AM18" s="212"/>
      <c r="AN18" s="2"/>
      <c r="AO18" s="2"/>
      <c r="AP18" s="2"/>
    </row>
    <row r="19" spans="2:42" s="1" customFormat="1" ht="21.75" customHeight="1" x14ac:dyDescent="0.15">
      <c r="B19" s="126"/>
      <c r="C19" s="127"/>
      <c r="D19" s="127"/>
      <c r="E19" s="127"/>
      <c r="F19" s="201" t="s">
        <v>109</v>
      </c>
      <c r="G19" s="202"/>
      <c r="H19" s="52"/>
      <c r="I19" s="53"/>
      <c r="J19" s="54"/>
      <c r="K19" s="133"/>
      <c r="L19" s="135"/>
      <c r="M19" s="137"/>
      <c r="N19" s="182"/>
      <c r="O19" s="171"/>
      <c r="P19" s="172"/>
      <c r="Q19" s="176"/>
      <c r="R19" s="177"/>
      <c r="S19" s="178"/>
      <c r="T19" s="182"/>
      <c r="U19" s="171"/>
      <c r="V19" s="172"/>
      <c r="W19" s="182"/>
      <c r="X19" s="171"/>
      <c r="Y19" s="172"/>
      <c r="Z19" s="41"/>
      <c r="AB19" s="140"/>
      <c r="AC19" s="141"/>
      <c r="AD19" s="213"/>
      <c r="AE19" s="214"/>
      <c r="AF19" s="214"/>
      <c r="AG19" s="214"/>
      <c r="AH19" s="215"/>
      <c r="AI19" s="195"/>
      <c r="AJ19" s="196"/>
      <c r="AK19" s="196"/>
      <c r="AL19" s="196"/>
      <c r="AM19" s="197"/>
      <c r="AN19" s="18"/>
      <c r="AO19" s="2"/>
      <c r="AP19" s="2"/>
    </row>
    <row r="20" spans="2:42" s="1" customFormat="1" ht="21.75" customHeight="1" x14ac:dyDescent="0.15">
      <c r="B20" s="126"/>
      <c r="C20" s="127"/>
      <c r="D20" s="127" t="s">
        <v>32</v>
      </c>
      <c r="E20" s="127"/>
      <c r="F20" s="201" t="s">
        <v>110</v>
      </c>
      <c r="G20" s="202"/>
      <c r="H20" s="52"/>
      <c r="I20" s="53"/>
      <c r="J20" s="54"/>
      <c r="K20" s="206">
        <f t="shared" ref="K20" si="26">INT(K73/3600)</f>
        <v>0</v>
      </c>
      <c r="L20" s="207">
        <f>INT((K73-K20*3600)/60)</f>
        <v>0</v>
      </c>
      <c r="M20" s="208">
        <f>ROUND(K73-K20*3600-L20*60,0)</f>
        <v>0</v>
      </c>
      <c r="N20" s="182"/>
      <c r="O20" s="171"/>
      <c r="P20" s="172"/>
      <c r="Q20" s="176"/>
      <c r="R20" s="177"/>
      <c r="S20" s="178"/>
      <c r="T20" s="182"/>
      <c r="U20" s="171"/>
      <c r="V20" s="172"/>
      <c r="W20" s="182"/>
      <c r="X20" s="171"/>
      <c r="Y20" s="172"/>
      <c r="Z20" s="41"/>
      <c r="AB20" s="140"/>
      <c r="AC20" s="141"/>
      <c r="AD20" s="203"/>
      <c r="AE20" s="204"/>
      <c r="AF20" s="204"/>
      <c r="AG20" s="204"/>
      <c r="AH20" s="205"/>
      <c r="AI20" s="195"/>
      <c r="AJ20" s="196"/>
      <c r="AK20" s="196"/>
      <c r="AL20" s="196"/>
      <c r="AM20" s="197"/>
      <c r="AN20" s="15"/>
      <c r="AO20" s="13"/>
      <c r="AP20" s="13"/>
    </row>
    <row r="21" spans="2:42" s="1" customFormat="1" ht="21.75" customHeight="1" thickBot="1" x14ac:dyDescent="0.2">
      <c r="B21" s="128"/>
      <c r="C21" s="129"/>
      <c r="D21" s="129"/>
      <c r="E21" s="129"/>
      <c r="F21" s="188" t="s">
        <v>93</v>
      </c>
      <c r="G21" s="189"/>
      <c r="H21" s="46"/>
      <c r="I21" s="47"/>
      <c r="J21" s="48"/>
      <c r="K21" s="160"/>
      <c r="L21" s="162"/>
      <c r="M21" s="164"/>
      <c r="N21" s="160"/>
      <c r="O21" s="162"/>
      <c r="P21" s="164"/>
      <c r="Q21" s="179"/>
      <c r="R21" s="180"/>
      <c r="S21" s="181"/>
      <c r="T21" s="160"/>
      <c r="U21" s="162"/>
      <c r="V21" s="164"/>
      <c r="W21" s="160"/>
      <c r="X21" s="162"/>
      <c r="Y21" s="164"/>
      <c r="Z21" s="14"/>
      <c r="AB21" s="140"/>
      <c r="AC21" s="141"/>
      <c r="AD21" s="220"/>
      <c r="AE21" s="221"/>
      <c r="AF21" s="221"/>
      <c r="AG21" s="221"/>
      <c r="AH21" s="222"/>
      <c r="AI21" s="198"/>
      <c r="AJ21" s="199"/>
      <c r="AK21" s="199"/>
      <c r="AL21" s="199"/>
      <c r="AM21" s="200"/>
      <c r="AN21" s="2"/>
      <c r="AO21" s="2"/>
      <c r="AP21" s="2"/>
    </row>
    <row r="22" spans="2:42" s="1" customFormat="1" ht="21.75" customHeight="1" x14ac:dyDescent="0.15">
      <c r="B22" s="190" t="s">
        <v>108</v>
      </c>
      <c r="C22" s="191"/>
      <c r="D22" s="191" t="s">
        <v>13</v>
      </c>
      <c r="E22" s="191"/>
      <c r="F22" s="130" t="s">
        <v>111</v>
      </c>
      <c r="G22" s="131"/>
      <c r="H22" s="49"/>
      <c r="I22" s="50"/>
      <c r="J22" s="51"/>
      <c r="K22" s="132">
        <f t="shared" ref="K22" si="27">INT(K75/3600)</f>
        <v>0</v>
      </c>
      <c r="L22" s="134">
        <f>INT((K75-K22*3600)/60)</f>
        <v>0</v>
      </c>
      <c r="M22" s="136">
        <f>ROUND(K75-K22*3600-L22*60,0)</f>
        <v>0</v>
      </c>
      <c r="N22" s="132">
        <f t="shared" ref="N22:N38" si="28">INT(N75/3600)</f>
        <v>0</v>
      </c>
      <c r="O22" s="134">
        <f t="shared" ref="O22:O38" si="29">INT((N75-N22*3600)/60)</f>
        <v>0</v>
      </c>
      <c r="P22" s="136">
        <f t="shared" ref="P22" si="30">ROUND(N75-N22*3600-O22*60,0)</f>
        <v>0</v>
      </c>
      <c r="Q22" s="173">
        <f t="shared" ref="Q22" si="31">S75</f>
        <v>668250</v>
      </c>
      <c r="R22" s="174"/>
      <c r="S22" s="175"/>
      <c r="T22" s="132">
        <f t="shared" ref="T22" si="32">INT(T75/3600)</f>
        <v>185</v>
      </c>
      <c r="U22" s="134">
        <f t="shared" ref="U22" si="33">INT((T75-T22*3600)/60)</f>
        <v>37</v>
      </c>
      <c r="V22" s="136">
        <f t="shared" ref="V22" si="34">ROUND(T75-T22*3600-U22*60,0)</f>
        <v>30</v>
      </c>
      <c r="W22" s="132">
        <f t="shared" ref="W22" si="35">INT(W75/3600)</f>
        <v>376</v>
      </c>
      <c r="X22" s="134">
        <f t="shared" ref="X22" si="36">INT((W75-W22*3600)/60)</f>
        <v>52</v>
      </c>
      <c r="Y22" s="136">
        <f t="shared" ref="Y22" si="37">ROUND(W75-W22*3600-X22*60,0)</f>
        <v>30</v>
      </c>
      <c r="Z22" s="14"/>
      <c r="AB22" s="138" t="s">
        <v>112</v>
      </c>
      <c r="AC22" s="139"/>
      <c r="AD22" s="213"/>
      <c r="AE22" s="214"/>
      <c r="AF22" s="214"/>
      <c r="AG22" s="214"/>
      <c r="AH22" s="215"/>
      <c r="AI22" s="210" t="e">
        <f t="shared" ref="AI22" si="38">ROUND(AVERAGE(AD22:AD25),3)</f>
        <v>#DIV/0!</v>
      </c>
      <c r="AJ22" s="211"/>
      <c r="AK22" s="211"/>
      <c r="AL22" s="211"/>
      <c r="AM22" s="212"/>
      <c r="AN22" s="2"/>
      <c r="AO22" s="2"/>
      <c r="AP22" s="2"/>
    </row>
    <row r="23" spans="2:42" s="1" customFormat="1" ht="21.75" customHeight="1" x14ac:dyDescent="0.15">
      <c r="B23" s="126"/>
      <c r="C23" s="127"/>
      <c r="D23" s="127"/>
      <c r="E23" s="127"/>
      <c r="F23" s="201" t="s">
        <v>95</v>
      </c>
      <c r="G23" s="202"/>
      <c r="H23" s="52"/>
      <c r="I23" s="53"/>
      <c r="J23" s="54"/>
      <c r="K23" s="133"/>
      <c r="L23" s="135"/>
      <c r="M23" s="137"/>
      <c r="N23" s="182"/>
      <c r="O23" s="171"/>
      <c r="P23" s="172"/>
      <c r="Q23" s="176"/>
      <c r="R23" s="177"/>
      <c r="S23" s="178"/>
      <c r="T23" s="182"/>
      <c r="U23" s="171"/>
      <c r="V23" s="172"/>
      <c r="W23" s="182"/>
      <c r="X23" s="171"/>
      <c r="Y23" s="172"/>
      <c r="Z23" s="41"/>
      <c r="AB23" s="140"/>
      <c r="AC23" s="141"/>
      <c r="AD23" s="213"/>
      <c r="AE23" s="214"/>
      <c r="AF23" s="214"/>
      <c r="AG23" s="214"/>
      <c r="AH23" s="215"/>
      <c r="AI23" s="195"/>
      <c r="AJ23" s="196"/>
      <c r="AK23" s="196"/>
      <c r="AL23" s="196"/>
      <c r="AM23" s="197"/>
      <c r="AN23" s="2"/>
      <c r="AO23" s="2"/>
      <c r="AP23" s="2"/>
    </row>
    <row r="24" spans="2:42" s="1" customFormat="1" ht="21.75" customHeight="1" x14ac:dyDescent="0.15">
      <c r="B24" s="126"/>
      <c r="C24" s="127"/>
      <c r="D24" s="127" t="s">
        <v>32</v>
      </c>
      <c r="E24" s="127"/>
      <c r="F24" s="201" t="s">
        <v>113</v>
      </c>
      <c r="G24" s="202"/>
      <c r="H24" s="52"/>
      <c r="I24" s="53"/>
      <c r="J24" s="54"/>
      <c r="K24" s="206">
        <f t="shared" ref="K24" si="39">INT(K77/3600)</f>
        <v>0</v>
      </c>
      <c r="L24" s="207">
        <f>INT((K77-K24*3600)/60)</f>
        <v>0</v>
      </c>
      <c r="M24" s="208">
        <f>ROUND(K77-K24*3600-L24*60,0)</f>
        <v>0</v>
      </c>
      <c r="N24" s="182"/>
      <c r="O24" s="171"/>
      <c r="P24" s="172"/>
      <c r="Q24" s="176"/>
      <c r="R24" s="177"/>
      <c r="S24" s="178"/>
      <c r="T24" s="182"/>
      <c r="U24" s="171"/>
      <c r="V24" s="172"/>
      <c r="W24" s="182"/>
      <c r="X24" s="171"/>
      <c r="Y24" s="172"/>
      <c r="Z24" s="41"/>
      <c r="AB24" s="140"/>
      <c r="AC24" s="141"/>
      <c r="AD24" s="203"/>
      <c r="AE24" s="204"/>
      <c r="AF24" s="204"/>
      <c r="AG24" s="204"/>
      <c r="AH24" s="205"/>
      <c r="AI24" s="195"/>
      <c r="AJ24" s="196"/>
      <c r="AK24" s="196"/>
      <c r="AL24" s="196"/>
      <c r="AM24" s="197"/>
      <c r="AN24" s="2"/>
      <c r="AO24" s="2"/>
      <c r="AP24" s="2"/>
    </row>
    <row r="25" spans="2:42" s="1" customFormat="1" ht="21.75" customHeight="1" thickBot="1" x14ac:dyDescent="0.2">
      <c r="B25" s="155"/>
      <c r="C25" s="156"/>
      <c r="D25" s="156"/>
      <c r="E25" s="156"/>
      <c r="F25" s="188" t="s">
        <v>102</v>
      </c>
      <c r="G25" s="189"/>
      <c r="H25" s="46"/>
      <c r="I25" s="47"/>
      <c r="J25" s="48"/>
      <c r="K25" s="160"/>
      <c r="L25" s="162"/>
      <c r="M25" s="164"/>
      <c r="N25" s="160"/>
      <c r="O25" s="162"/>
      <c r="P25" s="164"/>
      <c r="Q25" s="179"/>
      <c r="R25" s="180"/>
      <c r="S25" s="181"/>
      <c r="T25" s="160"/>
      <c r="U25" s="162"/>
      <c r="V25" s="164"/>
      <c r="W25" s="160"/>
      <c r="X25" s="162"/>
      <c r="Y25" s="164"/>
      <c r="Z25" s="14"/>
      <c r="AB25" s="216"/>
      <c r="AC25" s="170"/>
      <c r="AD25" s="220"/>
      <c r="AE25" s="221"/>
      <c r="AF25" s="221"/>
      <c r="AG25" s="221"/>
      <c r="AH25" s="222"/>
      <c r="AI25" s="198"/>
      <c r="AJ25" s="199"/>
      <c r="AK25" s="199"/>
      <c r="AL25" s="199"/>
      <c r="AM25" s="200"/>
      <c r="AN25" s="2"/>
      <c r="AO25" s="2"/>
      <c r="AP25" s="2"/>
    </row>
    <row r="26" spans="2:42" s="1" customFormat="1" ht="21.75" customHeight="1" x14ac:dyDescent="0.15">
      <c r="B26" s="124" t="s">
        <v>95</v>
      </c>
      <c r="C26" s="125"/>
      <c r="D26" s="125" t="s">
        <v>13</v>
      </c>
      <c r="E26" s="125"/>
      <c r="F26" s="130" t="s">
        <v>114</v>
      </c>
      <c r="G26" s="131"/>
      <c r="H26" s="49"/>
      <c r="I26" s="50"/>
      <c r="J26" s="51"/>
      <c r="K26" s="132">
        <f t="shared" ref="K26" si="40">INT(K79/3600)</f>
        <v>0</v>
      </c>
      <c r="L26" s="134">
        <f>INT((K79-K26*3600)/60)</f>
        <v>0</v>
      </c>
      <c r="M26" s="136">
        <f>ROUND(K79-K26*3600-L26*60,0)</f>
        <v>0</v>
      </c>
      <c r="N26" s="132">
        <f t="shared" si="28"/>
        <v>0</v>
      </c>
      <c r="O26" s="134">
        <f t="shared" si="29"/>
        <v>0</v>
      </c>
      <c r="P26" s="136">
        <f t="shared" ref="P26" si="41">ROUND(N79-N26*3600-O26*60,0)</f>
        <v>0</v>
      </c>
      <c r="Q26" s="173">
        <f t="shared" ref="Q26" si="42">S79</f>
        <v>668250</v>
      </c>
      <c r="R26" s="174"/>
      <c r="S26" s="175"/>
      <c r="T26" s="132">
        <f t="shared" ref="T26" si="43">INT(T79/3600)</f>
        <v>185</v>
      </c>
      <c r="U26" s="134">
        <f t="shared" ref="U26" si="44">INT((T79-T26*3600)/60)</f>
        <v>37</v>
      </c>
      <c r="V26" s="136">
        <f t="shared" ref="V26" si="45">ROUND(T79-T26*3600-U26*60,0)</f>
        <v>30</v>
      </c>
      <c r="W26" s="132">
        <f t="shared" ref="W26" si="46">INT(W79/3600)</f>
        <v>382</v>
      </c>
      <c r="X26" s="134">
        <f t="shared" ref="X26" si="47">INT((W79-W26*3600)/60)</f>
        <v>30</v>
      </c>
      <c r="Y26" s="136">
        <f t="shared" ref="Y26" si="48">ROUND(W79-W26*3600-X26*60,0)</f>
        <v>0</v>
      </c>
      <c r="Z26" s="14"/>
      <c r="AB26" s="138" t="s">
        <v>154</v>
      </c>
      <c r="AC26" s="139"/>
      <c r="AD26" s="217"/>
      <c r="AE26" s="218"/>
      <c r="AF26" s="218"/>
      <c r="AG26" s="218"/>
      <c r="AH26" s="219"/>
      <c r="AI26" s="210" t="e">
        <f t="shared" ref="AI26" si="49">ROUND(AVERAGE(AD26:AD29),3)</f>
        <v>#DIV/0!</v>
      </c>
      <c r="AJ26" s="211"/>
      <c r="AK26" s="211"/>
      <c r="AL26" s="211"/>
      <c r="AM26" s="212"/>
      <c r="AN26" s="2"/>
      <c r="AO26" s="2"/>
      <c r="AP26" s="2"/>
    </row>
    <row r="27" spans="2:42" s="1" customFormat="1" ht="21.75" customHeight="1" x14ac:dyDescent="0.15">
      <c r="B27" s="126"/>
      <c r="C27" s="127"/>
      <c r="D27" s="127"/>
      <c r="E27" s="127"/>
      <c r="F27" s="201" t="s">
        <v>150</v>
      </c>
      <c r="G27" s="202"/>
      <c r="H27" s="52"/>
      <c r="I27" s="53"/>
      <c r="J27" s="54"/>
      <c r="K27" s="133"/>
      <c r="L27" s="135"/>
      <c r="M27" s="137"/>
      <c r="N27" s="182"/>
      <c r="O27" s="171"/>
      <c r="P27" s="172"/>
      <c r="Q27" s="176"/>
      <c r="R27" s="177"/>
      <c r="S27" s="178"/>
      <c r="T27" s="182"/>
      <c r="U27" s="171"/>
      <c r="V27" s="172"/>
      <c r="W27" s="182"/>
      <c r="X27" s="171"/>
      <c r="Y27" s="172"/>
      <c r="Z27" s="41"/>
      <c r="AB27" s="140"/>
      <c r="AC27" s="141"/>
      <c r="AD27" s="213"/>
      <c r="AE27" s="214"/>
      <c r="AF27" s="214"/>
      <c r="AG27" s="214"/>
      <c r="AH27" s="215"/>
      <c r="AI27" s="195"/>
      <c r="AJ27" s="196"/>
      <c r="AK27" s="196"/>
      <c r="AL27" s="196"/>
      <c r="AM27" s="197"/>
      <c r="AN27" s="2"/>
      <c r="AO27" s="2"/>
      <c r="AP27" s="2"/>
    </row>
    <row r="28" spans="2:42" s="1" customFormat="1" ht="21.75" customHeight="1" x14ac:dyDescent="0.15">
      <c r="B28" s="126"/>
      <c r="C28" s="127"/>
      <c r="D28" s="127" t="s">
        <v>32</v>
      </c>
      <c r="E28" s="127"/>
      <c r="F28" s="201" t="s">
        <v>151</v>
      </c>
      <c r="G28" s="202"/>
      <c r="H28" s="52"/>
      <c r="I28" s="53"/>
      <c r="J28" s="54"/>
      <c r="K28" s="206">
        <f t="shared" ref="K28" si="50">INT(K81/3600)</f>
        <v>0</v>
      </c>
      <c r="L28" s="207">
        <f>INT((K81-K28*3600)/60)</f>
        <v>0</v>
      </c>
      <c r="M28" s="208">
        <f>ROUND(K81-K28*3600-L28*60,0)</f>
        <v>0</v>
      </c>
      <c r="N28" s="182"/>
      <c r="O28" s="171"/>
      <c r="P28" s="172"/>
      <c r="Q28" s="176"/>
      <c r="R28" s="177"/>
      <c r="S28" s="178"/>
      <c r="T28" s="182"/>
      <c r="U28" s="171"/>
      <c r="V28" s="172"/>
      <c r="W28" s="182"/>
      <c r="X28" s="171"/>
      <c r="Y28" s="172"/>
      <c r="Z28" s="41"/>
      <c r="AB28" s="140"/>
      <c r="AC28" s="141"/>
      <c r="AD28" s="213"/>
      <c r="AE28" s="214"/>
      <c r="AF28" s="214"/>
      <c r="AG28" s="214"/>
      <c r="AH28" s="215"/>
      <c r="AI28" s="195"/>
      <c r="AJ28" s="196"/>
      <c r="AK28" s="196"/>
      <c r="AL28" s="196"/>
      <c r="AM28" s="197"/>
      <c r="AN28" s="2"/>
      <c r="AO28" s="2"/>
      <c r="AP28" s="2"/>
    </row>
    <row r="29" spans="2:42" s="1" customFormat="1" ht="21.75" customHeight="1" thickBot="1" x14ac:dyDescent="0.2">
      <c r="B29" s="128"/>
      <c r="C29" s="129"/>
      <c r="D29" s="129"/>
      <c r="E29" s="129"/>
      <c r="F29" s="188" t="s">
        <v>108</v>
      </c>
      <c r="G29" s="189"/>
      <c r="H29" s="46"/>
      <c r="I29" s="47"/>
      <c r="J29" s="48"/>
      <c r="K29" s="160"/>
      <c r="L29" s="162"/>
      <c r="M29" s="164"/>
      <c r="N29" s="160"/>
      <c r="O29" s="162"/>
      <c r="P29" s="164"/>
      <c r="Q29" s="179"/>
      <c r="R29" s="180"/>
      <c r="S29" s="181"/>
      <c r="T29" s="160"/>
      <c r="U29" s="162"/>
      <c r="V29" s="164"/>
      <c r="W29" s="160"/>
      <c r="X29" s="162"/>
      <c r="Y29" s="164"/>
      <c r="Z29" s="14"/>
      <c r="AB29" s="216"/>
      <c r="AC29" s="170"/>
      <c r="AD29" s="220"/>
      <c r="AE29" s="221"/>
      <c r="AF29" s="221"/>
      <c r="AG29" s="221"/>
      <c r="AH29" s="222"/>
      <c r="AI29" s="198"/>
      <c r="AJ29" s="199"/>
      <c r="AK29" s="199"/>
      <c r="AL29" s="199"/>
      <c r="AM29" s="200"/>
      <c r="AN29" s="2"/>
      <c r="AO29" s="2"/>
      <c r="AP29" s="2"/>
    </row>
    <row r="30" spans="2:42" s="1" customFormat="1" ht="21.75" customHeight="1" x14ac:dyDescent="0.15">
      <c r="B30" s="124" t="s">
        <v>147</v>
      </c>
      <c r="C30" s="125"/>
      <c r="D30" s="125" t="s">
        <v>13</v>
      </c>
      <c r="E30" s="125"/>
      <c r="F30" s="130" t="s">
        <v>152</v>
      </c>
      <c r="G30" s="131"/>
      <c r="H30" s="49"/>
      <c r="I30" s="50"/>
      <c r="J30" s="51"/>
      <c r="K30" s="132">
        <f t="shared" ref="K30:K38" si="51">INT(K83/3600)</f>
        <v>0</v>
      </c>
      <c r="L30" s="134">
        <f t="shared" ref="L30" si="52">INT((K83-K30*3600)/60)</f>
        <v>0</v>
      </c>
      <c r="M30" s="136">
        <f t="shared" ref="M30" si="53">ROUND(K83-K30*3600-L30*60,0)</f>
        <v>0</v>
      </c>
      <c r="N30" s="132">
        <f t="shared" si="28"/>
        <v>0</v>
      </c>
      <c r="O30" s="134">
        <f t="shared" si="29"/>
        <v>0</v>
      </c>
      <c r="P30" s="136">
        <f t="shared" ref="P30" si="54">ROUND(N83-N30*3600-O30*60,0)</f>
        <v>0</v>
      </c>
      <c r="Q30" s="173">
        <f t="shared" ref="Q30" si="55">S83</f>
        <v>668250</v>
      </c>
      <c r="R30" s="174"/>
      <c r="S30" s="175"/>
      <c r="T30" s="132">
        <f t="shared" ref="T30" si="56">INT(T83/3600)</f>
        <v>185</v>
      </c>
      <c r="U30" s="134">
        <f t="shared" ref="U30" si="57">INT((T83-T30*3600)/60)</f>
        <v>37</v>
      </c>
      <c r="V30" s="136">
        <f t="shared" ref="V30" si="58">ROUND(T83-T30*3600-U30*60,0)</f>
        <v>30</v>
      </c>
      <c r="W30" s="132">
        <f t="shared" ref="W30" si="59">INT(W83/3600)</f>
        <v>388</v>
      </c>
      <c r="X30" s="134">
        <f t="shared" ref="X30" si="60">INT((W83-W30*3600)/60)</f>
        <v>7</v>
      </c>
      <c r="Y30" s="136">
        <f t="shared" ref="Y30" si="61">ROUND(W83-W30*3600-X30*60,0)</f>
        <v>30</v>
      </c>
      <c r="Z30" s="14"/>
      <c r="AB30" s="138" t="s">
        <v>155</v>
      </c>
      <c r="AC30" s="139"/>
      <c r="AD30" s="217"/>
      <c r="AE30" s="218"/>
      <c r="AF30" s="218"/>
      <c r="AG30" s="218"/>
      <c r="AH30" s="219"/>
      <c r="AI30" s="210" t="e">
        <f t="shared" ref="AI30" si="62">ROUND(AVERAGE(AD30:AD33),3)</f>
        <v>#DIV/0!</v>
      </c>
      <c r="AJ30" s="211"/>
      <c r="AK30" s="211"/>
      <c r="AL30" s="211"/>
      <c r="AM30" s="212"/>
      <c r="AN30" s="2"/>
      <c r="AO30" s="2"/>
      <c r="AP30" s="2"/>
    </row>
    <row r="31" spans="2:42" s="1" customFormat="1" ht="21.75" customHeight="1" x14ac:dyDescent="0.15">
      <c r="B31" s="126"/>
      <c r="C31" s="127"/>
      <c r="D31" s="127"/>
      <c r="E31" s="127"/>
      <c r="F31" s="201" t="s">
        <v>148</v>
      </c>
      <c r="G31" s="202"/>
      <c r="H31" s="52"/>
      <c r="I31" s="53"/>
      <c r="J31" s="54"/>
      <c r="K31" s="133"/>
      <c r="L31" s="135"/>
      <c r="M31" s="137"/>
      <c r="N31" s="182"/>
      <c r="O31" s="171"/>
      <c r="P31" s="172"/>
      <c r="Q31" s="176"/>
      <c r="R31" s="177"/>
      <c r="S31" s="178"/>
      <c r="T31" s="182"/>
      <c r="U31" s="171"/>
      <c r="V31" s="172"/>
      <c r="W31" s="182"/>
      <c r="X31" s="171"/>
      <c r="Y31" s="172"/>
      <c r="Z31" s="41"/>
      <c r="AB31" s="140"/>
      <c r="AC31" s="141"/>
      <c r="AD31" s="213"/>
      <c r="AE31" s="214"/>
      <c r="AF31" s="214"/>
      <c r="AG31" s="214"/>
      <c r="AH31" s="215"/>
      <c r="AI31" s="195"/>
      <c r="AJ31" s="196"/>
      <c r="AK31" s="196"/>
      <c r="AL31" s="196"/>
      <c r="AM31" s="197"/>
      <c r="AN31" s="2"/>
      <c r="AO31" s="2"/>
      <c r="AP31" s="2"/>
    </row>
    <row r="32" spans="2:42" s="1" customFormat="1" ht="21.75" customHeight="1" x14ac:dyDescent="0.15">
      <c r="B32" s="126"/>
      <c r="C32" s="127"/>
      <c r="D32" s="127" t="s">
        <v>32</v>
      </c>
      <c r="E32" s="127"/>
      <c r="F32" s="201" t="s">
        <v>148</v>
      </c>
      <c r="G32" s="202"/>
      <c r="H32" s="52"/>
      <c r="I32" s="53"/>
      <c r="J32" s="54"/>
      <c r="K32" s="206">
        <f t="shared" ref="K32:K40" si="63">INT(K85/3600)</f>
        <v>0</v>
      </c>
      <c r="L32" s="207">
        <f t="shared" ref="L32" si="64">INT((K85-K32*3600)/60)</f>
        <v>0</v>
      </c>
      <c r="M32" s="208">
        <f t="shared" ref="M32" si="65">ROUND(K85-K32*3600-L32*60,0)</f>
        <v>0</v>
      </c>
      <c r="N32" s="182"/>
      <c r="O32" s="171"/>
      <c r="P32" s="172"/>
      <c r="Q32" s="176"/>
      <c r="R32" s="177"/>
      <c r="S32" s="178"/>
      <c r="T32" s="182"/>
      <c r="U32" s="171"/>
      <c r="V32" s="172"/>
      <c r="W32" s="182"/>
      <c r="X32" s="171"/>
      <c r="Y32" s="172"/>
      <c r="Z32" s="41"/>
      <c r="AB32" s="140"/>
      <c r="AC32" s="141"/>
      <c r="AD32" s="213"/>
      <c r="AE32" s="214"/>
      <c r="AF32" s="214"/>
      <c r="AG32" s="214"/>
      <c r="AH32" s="215"/>
      <c r="AI32" s="195"/>
      <c r="AJ32" s="196"/>
      <c r="AK32" s="196"/>
      <c r="AL32" s="196"/>
      <c r="AM32" s="197"/>
      <c r="AN32" s="2"/>
      <c r="AO32" s="2"/>
      <c r="AP32" s="2"/>
    </row>
    <row r="33" spans="2:46" s="1" customFormat="1" ht="21.75" customHeight="1" thickBot="1" x14ac:dyDescent="0.2">
      <c r="B33" s="128"/>
      <c r="C33" s="129"/>
      <c r="D33" s="129"/>
      <c r="E33" s="129"/>
      <c r="F33" s="188" t="s">
        <v>122</v>
      </c>
      <c r="G33" s="189"/>
      <c r="H33" s="46"/>
      <c r="I33" s="47"/>
      <c r="J33" s="48"/>
      <c r="K33" s="160"/>
      <c r="L33" s="162"/>
      <c r="M33" s="164"/>
      <c r="N33" s="160"/>
      <c r="O33" s="162"/>
      <c r="P33" s="164"/>
      <c r="Q33" s="179"/>
      <c r="R33" s="180"/>
      <c r="S33" s="181"/>
      <c r="T33" s="160"/>
      <c r="U33" s="162"/>
      <c r="V33" s="164"/>
      <c r="W33" s="160"/>
      <c r="X33" s="162"/>
      <c r="Y33" s="164"/>
      <c r="Z33" s="14"/>
      <c r="AB33" s="216"/>
      <c r="AC33" s="170"/>
      <c r="AD33" s="220"/>
      <c r="AE33" s="221"/>
      <c r="AF33" s="221"/>
      <c r="AG33" s="221"/>
      <c r="AH33" s="222"/>
      <c r="AI33" s="198"/>
      <c r="AJ33" s="199"/>
      <c r="AK33" s="199"/>
      <c r="AL33" s="199"/>
      <c r="AM33" s="200"/>
      <c r="AN33" s="2"/>
      <c r="AO33" s="2"/>
      <c r="AP33" s="2"/>
    </row>
    <row r="34" spans="2:46" s="1" customFormat="1" ht="21.75" customHeight="1" x14ac:dyDescent="0.15">
      <c r="B34" s="124" t="s">
        <v>148</v>
      </c>
      <c r="C34" s="125"/>
      <c r="D34" s="125" t="s">
        <v>13</v>
      </c>
      <c r="E34" s="125"/>
      <c r="F34" s="130" t="s">
        <v>151</v>
      </c>
      <c r="G34" s="131"/>
      <c r="H34" s="49"/>
      <c r="I34" s="50"/>
      <c r="J34" s="51"/>
      <c r="K34" s="132">
        <f t="shared" si="51"/>
        <v>0</v>
      </c>
      <c r="L34" s="134">
        <f t="shared" ref="L34" si="66">INT((K87-K34*3600)/60)</f>
        <v>0</v>
      </c>
      <c r="M34" s="136">
        <f t="shared" ref="M34" si="67">ROUND(K87-K34*3600-L34*60,0)</f>
        <v>0</v>
      </c>
      <c r="N34" s="132">
        <f t="shared" si="28"/>
        <v>0</v>
      </c>
      <c r="O34" s="134">
        <f t="shared" si="29"/>
        <v>0</v>
      </c>
      <c r="P34" s="136">
        <f t="shared" ref="P34" si="68">ROUND(N87-N34*3600-O34*60,0)</f>
        <v>0</v>
      </c>
      <c r="Q34" s="173">
        <f t="shared" ref="Q34" si="69">S87</f>
        <v>668250</v>
      </c>
      <c r="R34" s="174"/>
      <c r="S34" s="175"/>
      <c r="T34" s="132">
        <f>INT(T87/3600)</f>
        <v>185</v>
      </c>
      <c r="U34" s="134">
        <f t="shared" ref="U34" si="70">INT((T87-T34*3600)/60)</f>
        <v>37</v>
      </c>
      <c r="V34" s="136">
        <f t="shared" ref="V34" si="71">ROUND(T87-T34*3600-U34*60,0)</f>
        <v>30</v>
      </c>
      <c r="W34" s="132">
        <f t="shared" ref="W34" si="72">INT(W87/3600)</f>
        <v>393</v>
      </c>
      <c r="X34" s="134">
        <f t="shared" ref="X34" si="73">INT((W87-W34*3600)/60)</f>
        <v>45</v>
      </c>
      <c r="Y34" s="136">
        <f t="shared" ref="Y34" si="74">ROUND(W87-W34*3600-X34*60,0)</f>
        <v>0</v>
      </c>
      <c r="Z34" s="14"/>
      <c r="AB34" s="138" t="s">
        <v>156</v>
      </c>
      <c r="AC34" s="139"/>
      <c r="AD34" s="217"/>
      <c r="AE34" s="218"/>
      <c r="AF34" s="218"/>
      <c r="AG34" s="218"/>
      <c r="AH34" s="219"/>
      <c r="AI34" s="210" t="e">
        <f t="shared" ref="AI34" si="75">ROUND(AVERAGE(AD34:AD37),3)</f>
        <v>#DIV/0!</v>
      </c>
      <c r="AJ34" s="211"/>
      <c r="AK34" s="211"/>
      <c r="AL34" s="211"/>
      <c r="AM34" s="212"/>
      <c r="AN34" s="2"/>
      <c r="AO34" s="2"/>
      <c r="AP34" s="2"/>
    </row>
    <row r="35" spans="2:46" s="1" customFormat="1" ht="21.75" customHeight="1" x14ac:dyDescent="0.15">
      <c r="B35" s="126"/>
      <c r="C35" s="127"/>
      <c r="D35" s="127"/>
      <c r="E35" s="127"/>
      <c r="F35" s="201" t="s">
        <v>153</v>
      </c>
      <c r="G35" s="202"/>
      <c r="H35" s="52"/>
      <c r="I35" s="53"/>
      <c r="J35" s="54"/>
      <c r="K35" s="133"/>
      <c r="L35" s="135"/>
      <c r="M35" s="137"/>
      <c r="N35" s="182"/>
      <c r="O35" s="171"/>
      <c r="P35" s="172"/>
      <c r="Q35" s="176"/>
      <c r="R35" s="177"/>
      <c r="S35" s="178"/>
      <c r="T35" s="182"/>
      <c r="U35" s="171"/>
      <c r="V35" s="172"/>
      <c r="W35" s="182"/>
      <c r="X35" s="171"/>
      <c r="Y35" s="172"/>
      <c r="Z35" s="41"/>
      <c r="AB35" s="140"/>
      <c r="AC35" s="141"/>
      <c r="AD35" s="213"/>
      <c r="AE35" s="214"/>
      <c r="AF35" s="214"/>
      <c r="AG35" s="214"/>
      <c r="AH35" s="215"/>
      <c r="AI35" s="195"/>
      <c r="AJ35" s="196"/>
      <c r="AK35" s="196"/>
      <c r="AL35" s="196"/>
      <c r="AM35" s="197"/>
      <c r="AN35" s="2"/>
      <c r="AO35" s="2"/>
      <c r="AP35" s="2"/>
    </row>
    <row r="36" spans="2:46" s="1" customFormat="1" ht="21.75" customHeight="1" x14ac:dyDescent="0.15">
      <c r="B36" s="126"/>
      <c r="C36" s="127"/>
      <c r="D36" s="127" t="s">
        <v>32</v>
      </c>
      <c r="E36" s="127"/>
      <c r="F36" s="201" t="s">
        <v>153</v>
      </c>
      <c r="G36" s="202"/>
      <c r="H36" s="52"/>
      <c r="I36" s="53"/>
      <c r="J36" s="54"/>
      <c r="K36" s="206">
        <f t="shared" si="63"/>
        <v>0</v>
      </c>
      <c r="L36" s="207">
        <f t="shared" ref="L36" si="76">INT((K89-K36*3600)/60)</f>
        <v>0</v>
      </c>
      <c r="M36" s="208">
        <f t="shared" ref="M36" si="77">ROUND(K89-K36*3600-L36*60,0)</f>
        <v>0</v>
      </c>
      <c r="N36" s="182"/>
      <c r="O36" s="171"/>
      <c r="P36" s="172"/>
      <c r="Q36" s="176"/>
      <c r="R36" s="177"/>
      <c r="S36" s="178"/>
      <c r="T36" s="182"/>
      <c r="U36" s="171"/>
      <c r="V36" s="172"/>
      <c r="W36" s="182"/>
      <c r="X36" s="171"/>
      <c r="Y36" s="172"/>
      <c r="Z36" s="41"/>
      <c r="AB36" s="140"/>
      <c r="AC36" s="141"/>
      <c r="AD36" s="213"/>
      <c r="AE36" s="214"/>
      <c r="AF36" s="214"/>
      <c r="AG36" s="214"/>
      <c r="AH36" s="215"/>
      <c r="AI36" s="195"/>
      <c r="AJ36" s="196"/>
      <c r="AK36" s="196"/>
      <c r="AL36" s="196"/>
      <c r="AM36" s="197"/>
      <c r="AN36" s="2"/>
      <c r="AO36" s="2"/>
      <c r="AP36" s="2"/>
    </row>
    <row r="37" spans="2:46" s="1" customFormat="1" ht="21.75" customHeight="1" thickBot="1" x14ac:dyDescent="0.2">
      <c r="B37" s="128"/>
      <c r="C37" s="129"/>
      <c r="D37" s="129"/>
      <c r="E37" s="129"/>
      <c r="F37" s="188" t="s">
        <v>151</v>
      </c>
      <c r="G37" s="189"/>
      <c r="H37" s="46"/>
      <c r="I37" s="47"/>
      <c r="J37" s="48"/>
      <c r="K37" s="160"/>
      <c r="L37" s="162"/>
      <c r="M37" s="164"/>
      <c r="N37" s="160"/>
      <c r="O37" s="162"/>
      <c r="P37" s="164"/>
      <c r="Q37" s="179"/>
      <c r="R37" s="180"/>
      <c r="S37" s="181"/>
      <c r="T37" s="160"/>
      <c r="U37" s="162"/>
      <c r="V37" s="164"/>
      <c r="W37" s="160"/>
      <c r="X37" s="162"/>
      <c r="Y37" s="164"/>
      <c r="Z37" s="14"/>
      <c r="AB37" s="216"/>
      <c r="AC37" s="170"/>
      <c r="AD37" s="220"/>
      <c r="AE37" s="221"/>
      <c r="AF37" s="221"/>
      <c r="AG37" s="221"/>
      <c r="AH37" s="222"/>
      <c r="AI37" s="198"/>
      <c r="AJ37" s="199"/>
      <c r="AK37" s="199"/>
      <c r="AL37" s="199"/>
      <c r="AM37" s="200"/>
      <c r="AN37" s="2"/>
      <c r="AO37" s="2"/>
      <c r="AP37" s="2"/>
    </row>
    <row r="38" spans="2:46" s="1" customFormat="1" ht="21.75" customHeight="1" x14ac:dyDescent="0.15">
      <c r="B38" s="190" t="s">
        <v>149</v>
      </c>
      <c r="C38" s="191"/>
      <c r="D38" s="191" t="s">
        <v>13</v>
      </c>
      <c r="E38" s="191"/>
      <c r="F38" s="320" t="s">
        <v>148</v>
      </c>
      <c r="G38" s="321"/>
      <c r="H38" s="49"/>
      <c r="I38" s="50"/>
      <c r="J38" s="51"/>
      <c r="K38" s="132">
        <f t="shared" si="51"/>
        <v>0</v>
      </c>
      <c r="L38" s="134">
        <f t="shared" ref="L38" si="78">INT((K91-K38*3600)/60)</f>
        <v>0</v>
      </c>
      <c r="M38" s="136">
        <f t="shared" ref="M38" si="79">ROUND(K91-K38*3600-L38*60,0)</f>
        <v>0</v>
      </c>
      <c r="N38" s="132">
        <f t="shared" si="28"/>
        <v>0</v>
      </c>
      <c r="O38" s="134">
        <f t="shared" si="29"/>
        <v>0</v>
      </c>
      <c r="P38" s="136">
        <f t="shared" ref="P38" si="80">ROUND(N91-N38*3600-O38*60,0)</f>
        <v>0</v>
      </c>
      <c r="Q38" s="173">
        <f>S91</f>
        <v>668250</v>
      </c>
      <c r="R38" s="174"/>
      <c r="S38" s="175"/>
      <c r="T38" s="132">
        <f t="shared" ref="T38" si="81">INT(T91/3600)</f>
        <v>185</v>
      </c>
      <c r="U38" s="134">
        <f t="shared" ref="U38" si="82">INT((T91-T38*3600)/60)</f>
        <v>37</v>
      </c>
      <c r="V38" s="136">
        <f t="shared" ref="V38" si="83">ROUND(T91-T38*3600-U38*60,0)</f>
        <v>30</v>
      </c>
      <c r="W38" s="132">
        <f t="shared" ref="W38" si="84">INT(W91/3600)</f>
        <v>399</v>
      </c>
      <c r="X38" s="134">
        <f t="shared" ref="X38" si="85">INT((W91-W38*3600)/60)</f>
        <v>22</v>
      </c>
      <c r="Y38" s="136">
        <f t="shared" ref="Y38" si="86">ROUND(W91-W38*3600-X38*60,0)</f>
        <v>30</v>
      </c>
      <c r="Z38" s="14"/>
      <c r="AB38" s="138" t="s">
        <v>157</v>
      </c>
      <c r="AC38" s="139"/>
      <c r="AD38" s="217"/>
      <c r="AE38" s="218"/>
      <c r="AF38" s="218"/>
      <c r="AG38" s="218"/>
      <c r="AH38" s="219"/>
      <c r="AI38" s="210" t="e">
        <f t="shared" ref="AI38" si="87">ROUND(AVERAGE(AD38:AD41),3)</f>
        <v>#DIV/0!</v>
      </c>
      <c r="AJ38" s="211"/>
      <c r="AK38" s="211"/>
      <c r="AL38" s="211"/>
      <c r="AM38" s="212"/>
      <c r="AN38" s="2"/>
      <c r="AO38" s="2"/>
      <c r="AP38" s="2"/>
    </row>
    <row r="39" spans="2:46" s="1" customFormat="1" ht="21.75" customHeight="1" x14ac:dyDescent="0.15">
      <c r="B39" s="126"/>
      <c r="C39" s="127"/>
      <c r="D39" s="127"/>
      <c r="E39" s="127"/>
      <c r="F39" s="201" t="s">
        <v>89</v>
      </c>
      <c r="G39" s="202"/>
      <c r="H39" s="52"/>
      <c r="I39" s="53"/>
      <c r="J39" s="54"/>
      <c r="K39" s="133"/>
      <c r="L39" s="135"/>
      <c r="M39" s="137"/>
      <c r="N39" s="182"/>
      <c r="O39" s="171"/>
      <c r="P39" s="172"/>
      <c r="Q39" s="176"/>
      <c r="R39" s="177"/>
      <c r="S39" s="178"/>
      <c r="T39" s="182"/>
      <c r="U39" s="171"/>
      <c r="V39" s="172"/>
      <c r="W39" s="182"/>
      <c r="X39" s="171"/>
      <c r="Y39" s="172"/>
      <c r="Z39" s="41"/>
      <c r="AB39" s="140"/>
      <c r="AC39" s="141"/>
      <c r="AD39" s="213"/>
      <c r="AE39" s="214"/>
      <c r="AF39" s="214"/>
      <c r="AG39" s="214"/>
      <c r="AH39" s="215"/>
      <c r="AI39" s="195"/>
      <c r="AJ39" s="196"/>
      <c r="AK39" s="196"/>
      <c r="AL39" s="196"/>
      <c r="AM39" s="197"/>
      <c r="AN39" s="2"/>
      <c r="AO39" s="2"/>
      <c r="AP39" s="2"/>
    </row>
    <row r="40" spans="2:46" s="1" customFormat="1" ht="21.75" customHeight="1" x14ac:dyDescent="0.15">
      <c r="B40" s="126"/>
      <c r="C40" s="127"/>
      <c r="D40" s="127" t="s">
        <v>32</v>
      </c>
      <c r="E40" s="127"/>
      <c r="F40" s="201" t="s">
        <v>115</v>
      </c>
      <c r="G40" s="202"/>
      <c r="H40" s="52"/>
      <c r="I40" s="53"/>
      <c r="J40" s="54"/>
      <c r="K40" s="206">
        <f t="shared" si="63"/>
        <v>0</v>
      </c>
      <c r="L40" s="207">
        <f t="shared" ref="L40" si="88">INT((K93-K40*3600)/60)</f>
        <v>0</v>
      </c>
      <c r="M40" s="208">
        <f t="shared" ref="M40" si="89">ROUND(K93-K40*3600-L40*60,0)</f>
        <v>0</v>
      </c>
      <c r="N40" s="182"/>
      <c r="O40" s="171"/>
      <c r="P40" s="172"/>
      <c r="Q40" s="176"/>
      <c r="R40" s="177"/>
      <c r="S40" s="178"/>
      <c r="T40" s="182"/>
      <c r="U40" s="171"/>
      <c r="V40" s="172"/>
      <c r="W40" s="182"/>
      <c r="X40" s="171"/>
      <c r="Y40" s="172"/>
      <c r="Z40" s="41"/>
      <c r="AB40" s="140"/>
      <c r="AC40" s="141"/>
      <c r="AD40" s="213"/>
      <c r="AE40" s="214"/>
      <c r="AF40" s="214"/>
      <c r="AG40" s="214"/>
      <c r="AH40" s="215"/>
      <c r="AI40" s="195"/>
      <c r="AJ40" s="196"/>
      <c r="AK40" s="196"/>
      <c r="AL40" s="196"/>
      <c r="AM40" s="197"/>
      <c r="AN40" s="2"/>
      <c r="AO40" s="2"/>
      <c r="AP40" s="2"/>
    </row>
    <row r="41" spans="2:46" s="1" customFormat="1" ht="21.75" customHeight="1" thickBot="1" x14ac:dyDescent="0.2">
      <c r="B41" s="318"/>
      <c r="C41" s="319"/>
      <c r="D41" s="319"/>
      <c r="E41" s="319"/>
      <c r="F41" s="322" t="s">
        <v>148</v>
      </c>
      <c r="G41" s="307"/>
      <c r="H41" s="46"/>
      <c r="I41" s="47"/>
      <c r="J41" s="48"/>
      <c r="K41" s="160"/>
      <c r="L41" s="162"/>
      <c r="M41" s="164"/>
      <c r="N41" s="160"/>
      <c r="O41" s="162"/>
      <c r="P41" s="164"/>
      <c r="Q41" s="315"/>
      <c r="R41" s="316"/>
      <c r="S41" s="317"/>
      <c r="T41" s="160"/>
      <c r="U41" s="162"/>
      <c r="V41" s="164"/>
      <c r="W41" s="160"/>
      <c r="X41" s="162"/>
      <c r="Y41" s="164"/>
      <c r="Z41" s="14"/>
      <c r="AB41" s="216"/>
      <c r="AC41" s="170"/>
      <c r="AD41" s="220"/>
      <c r="AE41" s="221"/>
      <c r="AF41" s="221"/>
      <c r="AG41" s="221"/>
      <c r="AH41" s="222"/>
      <c r="AI41" s="198"/>
      <c r="AJ41" s="199"/>
      <c r="AK41" s="199"/>
      <c r="AL41" s="199"/>
      <c r="AM41" s="200"/>
      <c r="AN41" s="2"/>
      <c r="AO41" s="2"/>
      <c r="AP41" s="2"/>
    </row>
    <row r="42" spans="2:46" s="1" customFormat="1" ht="24.95" customHeight="1" thickTop="1" x14ac:dyDescent="0.15">
      <c r="B42" s="190" t="s">
        <v>3</v>
      </c>
      <c r="C42" s="191"/>
      <c r="D42" s="223" t="s">
        <v>116</v>
      </c>
      <c r="E42" s="224"/>
      <c r="F42" s="223" t="s">
        <v>116</v>
      </c>
      <c r="G42" s="224"/>
      <c r="H42" s="223" t="s">
        <v>116</v>
      </c>
      <c r="I42" s="227"/>
      <c r="J42" s="224"/>
      <c r="K42" s="229" t="s">
        <v>116</v>
      </c>
      <c r="L42" s="229"/>
      <c r="M42" s="230"/>
      <c r="N42" s="232">
        <f>INT(N95/3600)</f>
        <v>0</v>
      </c>
      <c r="O42" s="275">
        <f>INT((N95-N42*3600)/60)</f>
        <v>0</v>
      </c>
      <c r="P42" s="277">
        <f>ROUND(N95-N42*3600-O42*60,0)</f>
        <v>0</v>
      </c>
      <c r="Q42" s="279">
        <f>S95</f>
        <v>3341250</v>
      </c>
      <c r="R42" s="280"/>
      <c r="S42" s="281"/>
      <c r="T42" s="232">
        <f>INT(T95/3600)</f>
        <v>1485</v>
      </c>
      <c r="U42" s="275">
        <f>INT((T95-T42*3600)/60)</f>
        <v>0</v>
      </c>
      <c r="V42" s="277">
        <f>ROUND(T95-T42*3600-U42*60,0)</f>
        <v>0</v>
      </c>
      <c r="W42" s="223" t="s">
        <v>91</v>
      </c>
      <c r="X42" s="253"/>
      <c r="Y42" s="254"/>
      <c r="Z42" s="29"/>
      <c r="AB42" s="140" t="s">
        <v>3</v>
      </c>
      <c r="AC42" s="141"/>
      <c r="AD42" s="258" t="s">
        <v>116</v>
      </c>
      <c r="AE42" s="258"/>
      <c r="AF42" s="258"/>
      <c r="AG42" s="259"/>
      <c r="AH42" s="260"/>
      <c r="AI42" s="262" t="e">
        <f>SUM(AI10:AM41)</f>
        <v>#DIV/0!</v>
      </c>
      <c r="AJ42" s="263"/>
      <c r="AK42" s="263"/>
      <c r="AL42" s="263"/>
      <c r="AM42" s="264"/>
      <c r="AN42" s="2"/>
      <c r="AO42" s="2"/>
      <c r="AP42" s="2"/>
    </row>
    <row r="43" spans="2:46" s="1" customFormat="1" ht="24.95" customHeight="1" thickBot="1" x14ac:dyDescent="0.2">
      <c r="B43" s="128"/>
      <c r="C43" s="129"/>
      <c r="D43" s="225"/>
      <c r="E43" s="226"/>
      <c r="F43" s="225"/>
      <c r="G43" s="226"/>
      <c r="H43" s="225"/>
      <c r="I43" s="228"/>
      <c r="J43" s="226"/>
      <c r="K43" s="231"/>
      <c r="L43" s="231"/>
      <c r="M43" s="231"/>
      <c r="N43" s="233"/>
      <c r="O43" s="276"/>
      <c r="P43" s="278"/>
      <c r="Q43" s="282"/>
      <c r="R43" s="283"/>
      <c r="S43" s="284"/>
      <c r="T43" s="233"/>
      <c r="U43" s="276"/>
      <c r="V43" s="278"/>
      <c r="W43" s="255"/>
      <c r="X43" s="256"/>
      <c r="Y43" s="257"/>
      <c r="Z43" s="29"/>
      <c r="AB43" s="216"/>
      <c r="AC43" s="170"/>
      <c r="AD43" s="231"/>
      <c r="AE43" s="231"/>
      <c r="AF43" s="231"/>
      <c r="AG43" s="231"/>
      <c r="AH43" s="261"/>
      <c r="AI43" s="265"/>
      <c r="AJ43" s="266"/>
      <c r="AK43" s="266"/>
      <c r="AL43" s="266"/>
      <c r="AM43" s="267"/>
      <c r="AN43" s="2"/>
      <c r="AO43" s="2"/>
      <c r="AP43" s="2"/>
    </row>
    <row r="44" spans="2:46" s="1" customFormat="1" ht="9" customHeight="1" x14ac:dyDescent="0.15">
      <c r="D44" s="2"/>
      <c r="E44" s="2"/>
      <c r="F44" s="2"/>
      <c r="G44" s="2"/>
      <c r="H44" s="2"/>
      <c r="I44" s="2"/>
      <c r="J44" s="2"/>
      <c r="K44" s="2"/>
      <c r="L44" s="2"/>
      <c r="M44" s="15"/>
      <c r="N44" s="15"/>
      <c r="O44" s="15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5"/>
      <c r="AP44" s="5"/>
      <c r="AQ44" s="5"/>
      <c r="AR44" s="5"/>
      <c r="AS44" s="5"/>
      <c r="AT44" s="5"/>
    </row>
    <row r="45" spans="2:46" s="1" customFormat="1" ht="32.1" customHeight="1" thickBot="1" x14ac:dyDescent="0.2">
      <c r="B45" s="8" t="s">
        <v>36</v>
      </c>
      <c r="AJ45" s="8" t="s">
        <v>57</v>
      </c>
    </row>
    <row r="46" spans="2:46" s="9" customFormat="1" ht="33.950000000000003" customHeight="1" thickBot="1" x14ac:dyDescent="0.2">
      <c r="B46" s="138" t="s">
        <v>24</v>
      </c>
      <c r="C46" s="139"/>
      <c r="D46" s="271" t="s">
        <v>117</v>
      </c>
      <c r="E46" s="272"/>
      <c r="F46" s="272"/>
      <c r="G46" s="272"/>
      <c r="H46" s="272"/>
      <c r="I46" s="291" t="s">
        <v>118</v>
      </c>
      <c r="J46" s="291"/>
      <c r="K46" s="291"/>
      <c r="L46" s="268" t="s">
        <v>40</v>
      </c>
      <c r="M46" s="269"/>
      <c r="N46" s="269"/>
      <c r="O46" s="269"/>
      <c r="P46" s="269"/>
      <c r="Q46" s="270"/>
      <c r="R46" s="271" t="s">
        <v>119</v>
      </c>
      <c r="S46" s="272"/>
      <c r="T46" s="272"/>
      <c r="U46" s="271" t="s">
        <v>43</v>
      </c>
      <c r="V46" s="272"/>
      <c r="W46" s="272"/>
      <c r="X46" s="103" t="s">
        <v>44</v>
      </c>
      <c r="Y46" s="271" t="s">
        <v>45</v>
      </c>
      <c r="Z46" s="272"/>
      <c r="AA46" s="272"/>
      <c r="AB46" s="272"/>
      <c r="AC46" s="287"/>
      <c r="AD46" s="271" t="s">
        <v>46</v>
      </c>
      <c r="AE46" s="272"/>
      <c r="AF46" s="272"/>
      <c r="AG46" s="272"/>
      <c r="AH46" s="289"/>
      <c r="AJ46" s="234" t="s">
        <v>58</v>
      </c>
      <c r="AK46" s="235"/>
      <c r="AL46" s="235"/>
      <c r="AM46" s="235"/>
      <c r="AN46" s="235"/>
      <c r="AO46" s="236"/>
      <c r="AP46" s="27"/>
      <c r="AQ46" s="27"/>
      <c r="AR46" s="27"/>
      <c r="AS46" s="27"/>
    </row>
    <row r="47" spans="2:46" s="9" customFormat="1" ht="27" customHeight="1" thickBot="1" x14ac:dyDescent="0.2">
      <c r="B47" s="140"/>
      <c r="C47" s="141"/>
      <c r="D47" s="273"/>
      <c r="E47" s="274"/>
      <c r="F47" s="274"/>
      <c r="G47" s="274"/>
      <c r="H47" s="274"/>
      <c r="I47" s="292"/>
      <c r="J47" s="292"/>
      <c r="K47" s="292"/>
      <c r="L47" s="237" t="s">
        <v>41</v>
      </c>
      <c r="M47" s="237"/>
      <c r="N47" s="237"/>
      <c r="O47" s="237" t="s">
        <v>42</v>
      </c>
      <c r="P47" s="237"/>
      <c r="Q47" s="237"/>
      <c r="R47" s="273"/>
      <c r="S47" s="274"/>
      <c r="T47" s="274"/>
      <c r="U47" s="273"/>
      <c r="V47" s="274"/>
      <c r="W47" s="274"/>
      <c r="X47" s="147"/>
      <c r="Y47" s="273"/>
      <c r="Z47" s="274"/>
      <c r="AA47" s="274"/>
      <c r="AB47" s="274"/>
      <c r="AC47" s="288"/>
      <c r="AD47" s="273"/>
      <c r="AE47" s="274"/>
      <c r="AF47" s="274"/>
      <c r="AG47" s="274"/>
      <c r="AH47" s="290"/>
      <c r="AJ47" s="238" t="e">
        <f>ROUND(SQRT(F56^2+J56^2),3)&amp;"m"</f>
        <v>#DIV/0!</v>
      </c>
      <c r="AK47" s="239"/>
      <c r="AL47" s="239"/>
      <c r="AM47" s="239"/>
      <c r="AN47" s="239"/>
      <c r="AO47" s="240"/>
      <c r="AP47" s="27"/>
      <c r="AQ47" s="27"/>
      <c r="AR47" s="27"/>
      <c r="AS47" s="27"/>
    </row>
    <row r="48" spans="2:46" s="9" customFormat="1" ht="21.75" customHeight="1" thickTop="1" x14ac:dyDescent="0.15">
      <c r="B48" s="285" t="s">
        <v>120</v>
      </c>
      <c r="C48" s="158"/>
      <c r="D48" s="247" t="e">
        <f>J102</f>
        <v>#DIV/0!</v>
      </c>
      <c r="E48" s="248"/>
      <c r="F48" s="248"/>
      <c r="G48" s="248"/>
      <c r="H48" s="248"/>
      <c r="I48" s="286" t="e">
        <f>L102</f>
        <v>#DIV/0!</v>
      </c>
      <c r="J48" s="286"/>
      <c r="K48" s="286"/>
      <c r="L48" s="247" t="e">
        <f>ROUND(-P116,3)</f>
        <v>#DIV/0!</v>
      </c>
      <c r="M48" s="248"/>
      <c r="N48" s="248"/>
      <c r="O48" s="247" t="e">
        <f>ROUND(-AA116,3)</f>
        <v>#DIV/0!</v>
      </c>
      <c r="P48" s="248"/>
      <c r="Q48" s="248"/>
      <c r="R48" s="247" t="e">
        <f>ROUND(D48+L48,3)</f>
        <v>#DIV/0!</v>
      </c>
      <c r="S48" s="248"/>
      <c r="T48" s="248"/>
      <c r="U48" s="247" t="e">
        <f>ROUND(I48+O48,3)</f>
        <v>#DIV/0!</v>
      </c>
      <c r="V48" s="248"/>
      <c r="W48" s="248"/>
      <c r="X48" s="55" t="s">
        <v>89</v>
      </c>
      <c r="Y48" s="247">
        <v>0</v>
      </c>
      <c r="Z48" s="248"/>
      <c r="AA48" s="248"/>
      <c r="AB48" s="248"/>
      <c r="AC48" s="249"/>
      <c r="AD48" s="250">
        <v>0</v>
      </c>
      <c r="AE48" s="251"/>
      <c r="AF48" s="251"/>
      <c r="AG48" s="251"/>
      <c r="AH48" s="252"/>
      <c r="AJ48" s="241"/>
      <c r="AK48" s="242"/>
      <c r="AL48" s="242"/>
      <c r="AM48" s="242"/>
      <c r="AN48" s="242"/>
      <c r="AO48" s="243"/>
      <c r="AP48" s="41"/>
      <c r="AQ48" s="41"/>
      <c r="AR48" s="41"/>
      <c r="AS48" s="41"/>
    </row>
    <row r="49" spans="2:46" s="9" customFormat="1" ht="21.75" customHeight="1" thickBot="1" x14ac:dyDescent="0.2">
      <c r="B49" s="297" t="s">
        <v>101</v>
      </c>
      <c r="C49" s="202"/>
      <c r="D49" s="293" t="e">
        <f t="shared" ref="D49:D55" si="90">J103</f>
        <v>#DIV/0!</v>
      </c>
      <c r="E49" s="294"/>
      <c r="F49" s="294"/>
      <c r="G49" s="294"/>
      <c r="H49" s="295"/>
      <c r="I49" s="293" t="e">
        <f t="shared" ref="I49:I55" si="91">L103</f>
        <v>#DIV/0!</v>
      </c>
      <c r="J49" s="294"/>
      <c r="K49" s="295"/>
      <c r="L49" s="293" t="e">
        <f t="shared" ref="L49:L55" si="92">ROUND(-P117,3)</f>
        <v>#DIV/0!</v>
      </c>
      <c r="M49" s="294"/>
      <c r="N49" s="295"/>
      <c r="O49" s="293" t="e">
        <f t="shared" ref="O49:O55" si="93">ROUND(-AA117,3)</f>
        <v>#DIV/0!</v>
      </c>
      <c r="P49" s="294"/>
      <c r="Q49" s="295"/>
      <c r="R49" s="293" t="e">
        <f t="shared" ref="R49:R53" si="94">ROUND(D49+L49,3)</f>
        <v>#DIV/0!</v>
      </c>
      <c r="S49" s="294"/>
      <c r="T49" s="295"/>
      <c r="U49" s="293" t="e">
        <f t="shared" ref="U49:U53" si="95">ROUND(I49+O49,3)</f>
        <v>#DIV/0!</v>
      </c>
      <c r="V49" s="294"/>
      <c r="W49" s="295"/>
      <c r="X49" s="56" t="s">
        <v>121</v>
      </c>
      <c r="Y49" s="293" t="e">
        <f>ROUND(Y48+R48,3)</f>
        <v>#DIV/0!</v>
      </c>
      <c r="Z49" s="294"/>
      <c r="AA49" s="294"/>
      <c r="AB49" s="294"/>
      <c r="AC49" s="295"/>
      <c r="AD49" s="293" t="e">
        <f>ROUND(AD48+U48,3)</f>
        <v>#DIV/0!</v>
      </c>
      <c r="AE49" s="294"/>
      <c r="AF49" s="294"/>
      <c r="AG49" s="294"/>
      <c r="AH49" s="296"/>
      <c r="AJ49" s="244"/>
      <c r="AK49" s="245"/>
      <c r="AL49" s="245"/>
      <c r="AM49" s="245"/>
      <c r="AN49" s="245"/>
      <c r="AO49" s="246"/>
      <c r="AP49" s="41"/>
      <c r="AQ49" s="41"/>
      <c r="AR49" s="41"/>
      <c r="AS49" s="41"/>
    </row>
    <row r="50" spans="2:46" s="9" customFormat="1" ht="21.75" customHeight="1" thickBot="1" x14ac:dyDescent="0.2">
      <c r="B50" s="297" t="s">
        <v>161</v>
      </c>
      <c r="C50" s="202"/>
      <c r="D50" s="293" t="e">
        <f t="shared" si="90"/>
        <v>#DIV/0!</v>
      </c>
      <c r="E50" s="294"/>
      <c r="F50" s="294"/>
      <c r="G50" s="294"/>
      <c r="H50" s="295"/>
      <c r="I50" s="293" t="e">
        <f t="shared" si="91"/>
        <v>#DIV/0!</v>
      </c>
      <c r="J50" s="294"/>
      <c r="K50" s="295"/>
      <c r="L50" s="293" t="e">
        <f t="shared" si="92"/>
        <v>#DIV/0!</v>
      </c>
      <c r="M50" s="294"/>
      <c r="N50" s="295"/>
      <c r="O50" s="293" t="e">
        <f t="shared" si="93"/>
        <v>#DIV/0!</v>
      </c>
      <c r="P50" s="294"/>
      <c r="Q50" s="295"/>
      <c r="R50" s="293" t="e">
        <f t="shared" si="94"/>
        <v>#DIV/0!</v>
      </c>
      <c r="S50" s="294"/>
      <c r="T50" s="295"/>
      <c r="U50" s="293" t="e">
        <f t="shared" si="95"/>
        <v>#DIV/0!</v>
      </c>
      <c r="V50" s="294"/>
      <c r="W50" s="295"/>
      <c r="X50" s="56" t="s">
        <v>158</v>
      </c>
      <c r="Y50" s="293" t="e">
        <f t="shared" ref="Y50:Y55" si="96">ROUND(Y49+R49,3)</f>
        <v>#DIV/0!</v>
      </c>
      <c r="Z50" s="294"/>
      <c r="AA50" s="294"/>
      <c r="AB50" s="294"/>
      <c r="AC50" s="295"/>
      <c r="AD50" s="293" t="e">
        <f t="shared" ref="AD50:AD55" si="97">ROUND(AD49+U49,3)</f>
        <v>#DIV/0!</v>
      </c>
      <c r="AE50" s="294"/>
      <c r="AF50" s="294"/>
      <c r="AG50" s="294"/>
      <c r="AH50" s="296"/>
      <c r="AJ50" s="234" t="s">
        <v>59</v>
      </c>
      <c r="AK50" s="235"/>
      <c r="AL50" s="235"/>
      <c r="AM50" s="235"/>
      <c r="AN50" s="235"/>
      <c r="AO50" s="236"/>
      <c r="AP50" s="41"/>
      <c r="AQ50" s="41"/>
      <c r="AR50" s="41"/>
      <c r="AS50" s="41"/>
    </row>
    <row r="51" spans="2:46" s="9" customFormat="1" ht="21.75" customHeight="1" x14ac:dyDescent="0.15">
      <c r="B51" s="297" t="s">
        <v>162</v>
      </c>
      <c r="C51" s="202"/>
      <c r="D51" s="293" t="e">
        <f t="shared" si="90"/>
        <v>#DIV/0!</v>
      </c>
      <c r="E51" s="294"/>
      <c r="F51" s="294"/>
      <c r="G51" s="294"/>
      <c r="H51" s="295"/>
      <c r="I51" s="293" t="e">
        <f t="shared" si="91"/>
        <v>#DIV/0!</v>
      </c>
      <c r="J51" s="294"/>
      <c r="K51" s="295"/>
      <c r="L51" s="293" t="e">
        <f t="shared" si="92"/>
        <v>#DIV/0!</v>
      </c>
      <c r="M51" s="294"/>
      <c r="N51" s="295"/>
      <c r="O51" s="293" t="e">
        <f t="shared" si="93"/>
        <v>#DIV/0!</v>
      </c>
      <c r="P51" s="294"/>
      <c r="Q51" s="295"/>
      <c r="R51" s="293" t="e">
        <f t="shared" si="94"/>
        <v>#DIV/0!</v>
      </c>
      <c r="S51" s="294"/>
      <c r="T51" s="295"/>
      <c r="U51" s="293" t="e">
        <f t="shared" si="95"/>
        <v>#DIV/0!</v>
      </c>
      <c r="V51" s="294"/>
      <c r="W51" s="295"/>
      <c r="X51" s="56" t="s">
        <v>159</v>
      </c>
      <c r="Y51" s="293" t="e">
        <f t="shared" si="96"/>
        <v>#DIV/0!</v>
      </c>
      <c r="Z51" s="294"/>
      <c r="AA51" s="294"/>
      <c r="AB51" s="294"/>
      <c r="AC51" s="295"/>
      <c r="AD51" s="293" t="e">
        <f t="shared" si="97"/>
        <v>#DIV/0!</v>
      </c>
      <c r="AE51" s="294"/>
      <c r="AF51" s="294"/>
      <c r="AG51" s="294"/>
      <c r="AH51" s="296"/>
      <c r="AJ51" s="324" t="e">
        <f>IF(ROUND(SQRT(F56^2+J56^2),3)=0,"無限大",1&amp;CHAR(10)&amp;"――――"&amp;CHAR(10)&amp;ROUND(INT(ROUNDDOWN(AI42/ROUND(SQRT(F56^2+J56^2),3),0)/10^(ROUNDUP(LOG(ROUNDDOWN(AI42/ROUND(SQRT(F56^2+J56^2),3),0))/LOG(10),0)-3))*10^(ROUNDUP(LOG(ROUNDDOWN(AI42/ROUND(SQRT(F56^2+J56^2),3),0))/LOG(10),0)-3),0))</f>
        <v>#DIV/0!</v>
      </c>
      <c r="AK51" s="325"/>
      <c r="AL51" s="325"/>
      <c r="AM51" s="325"/>
      <c r="AN51" s="325"/>
      <c r="AO51" s="326"/>
      <c r="AP51" s="41"/>
      <c r="AQ51" s="41"/>
      <c r="AR51" s="41"/>
      <c r="AS51" s="41"/>
    </row>
    <row r="52" spans="2:46" s="9" customFormat="1" ht="21.75" customHeight="1" x14ac:dyDescent="0.15">
      <c r="B52" s="297" t="s">
        <v>163</v>
      </c>
      <c r="C52" s="202"/>
      <c r="D52" s="293" t="e">
        <f t="shared" si="90"/>
        <v>#DIV/0!</v>
      </c>
      <c r="E52" s="294"/>
      <c r="F52" s="294"/>
      <c r="G52" s="294"/>
      <c r="H52" s="295"/>
      <c r="I52" s="293" t="e">
        <f t="shared" si="91"/>
        <v>#DIV/0!</v>
      </c>
      <c r="J52" s="294"/>
      <c r="K52" s="295"/>
      <c r="L52" s="293" t="e">
        <f t="shared" si="92"/>
        <v>#DIV/0!</v>
      </c>
      <c r="M52" s="294"/>
      <c r="N52" s="295"/>
      <c r="O52" s="293" t="e">
        <f t="shared" si="93"/>
        <v>#DIV/0!</v>
      </c>
      <c r="P52" s="294"/>
      <c r="Q52" s="295"/>
      <c r="R52" s="293" t="e">
        <f>ROUND(D52+L52,3)</f>
        <v>#DIV/0!</v>
      </c>
      <c r="S52" s="294"/>
      <c r="T52" s="295"/>
      <c r="U52" s="293" t="e">
        <f t="shared" si="95"/>
        <v>#DIV/0!</v>
      </c>
      <c r="V52" s="294"/>
      <c r="W52" s="295"/>
      <c r="X52" s="56" t="s">
        <v>160</v>
      </c>
      <c r="Y52" s="293" t="e">
        <f t="shared" si="96"/>
        <v>#DIV/0!</v>
      </c>
      <c r="Z52" s="294"/>
      <c r="AA52" s="294"/>
      <c r="AB52" s="294"/>
      <c r="AC52" s="295"/>
      <c r="AD52" s="293" t="e">
        <f>ROUND(AD51+U51,3)</f>
        <v>#DIV/0!</v>
      </c>
      <c r="AE52" s="294"/>
      <c r="AF52" s="294"/>
      <c r="AG52" s="294"/>
      <c r="AH52" s="296"/>
      <c r="AJ52" s="327"/>
      <c r="AK52" s="328"/>
      <c r="AL52" s="328"/>
      <c r="AM52" s="328"/>
      <c r="AN52" s="328"/>
      <c r="AO52" s="329"/>
      <c r="AP52" s="41"/>
      <c r="AQ52" s="41"/>
      <c r="AR52" s="41"/>
      <c r="AS52" s="41"/>
    </row>
    <row r="53" spans="2:46" s="9" customFormat="1" ht="21.75" customHeight="1" x14ac:dyDescent="0.15">
      <c r="B53" s="297" t="s">
        <v>155</v>
      </c>
      <c r="C53" s="202"/>
      <c r="D53" s="293" t="e">
        <f t="shared" si="90"/>
        <v>#DIV/0!</v>
      </c>
      <c r="E53" s="294"/>
      <c r="F53" s="294"/>
      <c r="G53" s="294"/>
      <c r="H53" s="295"/>
      <c r="I53" s="293" t="e">
        <f t="shared" si="91"/>
        <v>#DIV/0!</v>
      </c>
      <c r="J53" s="294"/>
      <c r="K53" s="295"/>
      <c r="L53" s="293" t="e">
        <f t="shared" si="92"/>
        <v>#DIV/0!</v>
      </c>
      <c r="M53" s="294"/>
      <c r="N53" s="295"/>
      <c r="O53" s="293" t="e">
        <f t="shared" si="93"/>
        <v>#DIV/0!</v>
      </c>
      <c r="P53" s="294"/>
      <c r="Q53" s="295"/>
      <c r="R53" s="293" t="e">
        <f t="shared" si="94"/>
        <v>#DIV/0!</v>
      </c>
      <c r="S53" s="294"/>
      <c r="T53" s="295"/>
      <c r="U53" s="293" t="e">
        <f t="shared" si="95"/>
        <v>#DIV/0!</v>
      </c>
      <c r="V53" s="294"/>
      <c r="W53" s="295"/>
      <c r="X53" s="56" t="s">
        <v>151</v>
      </c>
      <c r="Y53" s="293" t="e">
        <f t="shared" si="96"/>
        <v>#DIV/0!</v>
      </c>
      <c r="Z53" s="294"/>
      <c r="AA53" s="294"/>
      <c r="AB53" s="294"/>
      <c r="AC53" s="295"/>
      <c r="AD53" s="293" t="e">
        <f t="shared" si="97"/>
        <v>#DIV/0!</v>
      </c>
      <c r="AE53" s="294"/>
      <c r="AF53" s="294"/>
      <c r="AG53" s="294"/>
      <c r="AH53" s="296"/>
      <c r="AJ53" s="327"/>
      <c r="AK53" s="328"/>
      <c r="AL53" s="328"/>
      <c r="AM53" s="328"/>
      <c r="AN53" s="328"/>
      <c r="AO53" s="329"/>
      <c r="AP53" s="41"/>
      <c r="AQ53" s="41"/>
      <c r="AR53" s="41"/>
      <c r="AS53" s="41"/>
    </row>
    <row r="54" spans="2:46" s="9" customFormat="1" ht="21.75" customHeight="1" x14ac:dyDescent="0.15">
      <c r="B54" s="297" t="s">
        <v>156</v>
      </c>
      <c r="C54" s="202"/>
      <c r="D54" s="293" t="e">
        <f t="shared" si="90"/>
        <v>#DIV/0!</v>
      </c>
      <c r="E54" s="294"/>
      <c r="F54" s="294"/>
      <c r="G54" s="294"/>
      <c r="H54" s="295"/>
      <c r="I54" s="293" t="e">
        <f t="shared" si="91"/>
        <v>#DIV/0!</v>
      </c>
      <c r="J54" s="294"/>
      <c r="K54" s="295"/>
      <c r="L54" s="293" t="e">
        <f t="shared" si="92"/>
        <v>#DIV/0!</v>
      </c>
      <c r="M54" s="294"/>
      <c r="N54" s="295"/>
      <c r="O54" s="293" t="e">
        <f t="shared" si="93"/>
        <v>#DIV/0!</v>
      </c>
      <c r="P54" s="294"/>
      <c r="Q54" s="295"/>
      <c r="R54" s="293" t="e">
        <f>ROUND(D54+L54,3)</f>
        <v>#DIV/0!</v>
      </c>
      <c r="S54" s="294"/>
      <c r="T54" s="295"/>
      <c r="U54" s="293" t="e">
        <f>ROUND(I54+O54,3)</f>
        <v>#DIV/0!</v>
      </c>
      <c r="V54" s="294"/>
      <c r="W54" s="295"/>
      <c r="X54" s="56" t="s">
        <v>148</v>
      </c>
      <c r="Y54" s="293" t="e">
        <f t="shared" si="96"/>
        <v>#DIV/0!</v>
      </c>
      <c r="Z54" s="294"/>
      <c r="AA54" s="294"/>
      <c r="AB54" s="294"/>
      <c r="AC54" s="295"/>
      <c r="AD54" s="293" t="e">
        <f t="shared" si="97"/>
        <v>#DIV/0!</v>
      </c>
      <c r="AE54" s="294"/>
      <c r="AF54" s="294"/>
      <c r="AG54" s="294"/>
      <c r="AH54" s="296"/>
      <c r="AJ54" s="327"/>
      <c r="AK54" s="328"/>
      <c r="AL54" s="328"/>
      <c r="AM54" s="328"/>
      <c r="AN54" s="328"/>
      <c r="AO54" s="329"/>
      <c r="AP54" s="41"/>
      <c r="AQ54" s="41"/>
      <c r="AR54" s="41"/>
      <c r="AS54" s="41"/>
    </row>
    <row r="55" spans="2:46" s="9" customFormat="1" ht="21.75" customHeight="1" thickBot="1" x14ac:dyDescent="0.2">
      <c r="B55" s="306" t="s">
        <v>157</v>
      </c>
      <c r="C55" s="307"/>
      <c r="D55" s="308" t="e">
        <f t="shared" si="90"/>
        <v>#DIV/0!</v>
      </c>
      <c r="E55" s="309"/>
      <c r="F55" s="309"/>
      <c r="G55" s="309"/>
      <c r="H55" s="310"/>
      <c r="I55" s="308" t="e">
        <f t="shared" si="91"/>
        <v>#DIV/0!</v>
      </c>
      <c r="J55" s="309"/>
      <c r="K55" s="310"/>
      <c r="L55" s="308" t="e">
        <f t="shared" si="92"/>
        <v>#DIV/0!</v>
      </c>
      <c r="M55" s="309"/>
      <c r="N55" s="310"/>
      <c r="O55" s="308" t="e">
        <f t="shared" si="93"/>
        <v>#DIV/0!</v>
      </c>
      <c r="P55" s="309"/>
      <c r="Q55" s="310"/>
      <c r="R55" s="308" t="e">
        <f>ROUND(D55+L55,3)</f>
        <v>#DIV/0!</v>
      </c>
      <c r="S55" s="309"/>
      <c r="T55" s="310"/>
      <c r="U55" s="308" t="e">
        <f>ROUND(I55+O55,3)</f>
        <v>#DIV/0!</v>
      </c>
      <c r="V55" s="309"/>
      <c r="W55" s="310"/>
      <c r="X55" s="57" t="s">
        <v>149</v>
      </c>
      <c r="Y55" s="298" t="e">
        <f t="shared" si="96"/>
        <v>#DIV/0!</v>
      </c>
      <c r="Z55" s="299"/>
      <c r="AA55" s="299"/>
      <c r="AB55" s="299"/>
      <c r="AC55" s="300"/>
      <c r="AD55" s="298" t="e">
        <f t="shared" si="97"/>
        <v>#DIV/0!</v>
      </c>
      <c r="AE55" s="299"/>
      <c r="AF55" s="299"/>
      <c r="AG55" s="299"/>
      <c r="AH55" s="323"/>
      <c r="AJ55" s="327"/>
      <c r="AK55" s="328"/>
      <c r="AL55" s="328"/>
      <c r="AM55" s="328"/>
      <c r="AN55" s="328"/>
      <c r="AO55" s="329"/>
      <c r="AP55" s="41"/>
      <c r="AQ55" s="41"/>
      <c r="AR55" s="41"/>
      <c r="AS55" s="41"/>
    </row>
    <row r="56" spans="2:46" s="9" customFormat="1" ht="33.950000000000003" customHeight="1" thickTop="1" thickBot="1" x14ac:dyDescent="0.2">
      <c r="B56" s="216" t="s">
        <v>123</v>
      </c>
      <c r="C56" s="170"/>
      <c r="D56" s="301" t="s">
        <v>124</v>
      </c>
      <c r="E56" s="302"/>
      <c r="F56" s="303" t="e">
        <f>J110</f>
        <v>#DIV/0!</v>
      </c>
      <c r="G56" s="303"/>
      <c r="H56" s="304"/>
      <c r="I56" s="58" t="s">
        <v>125</v>
      </c>
      <c r="J56" s="303" t="e">
        <f>L110</f>
        <v>#DIV/0!</v>
      </c>
      <c r="K56" s="304"/>
      <c r="L56" s="305" t="e">
        <f>ROUND(SUM(L48:N55),3)</f>
        <v>#DIV/0!</v>
      </c>
      <c r="M56" s="303"/>
      <c r="N56" s="304"/>
      <c r="O56" s="305" t="e">
        <f>ROUND(SUM(O48:Q55),3)</f>
        <v>#DIV/0!</v>
      </c>
      <c r="P56" s="303"/>
      <c r="Q56" s="304"/>
      <c r="R56" s="305" t="e">
        <f>ROUND(SUM(R48:T55),3)</f>
        <v>#DIV/0!</v>
      </c>
      <c r="S56" s="303"/>
      <c r="T56" s="304"/>
      <c r="U56" s="305" t="e">
        <f>ROUND(SUM(U48:W55),3)</f>
        <v>#DIV/0!</v>
      </c>
      <c r="V56" s="303"/>
      <c r="W56" s="304"/>
      <c r="X56" s="59"/>
      <c r="Y56" s="60"/>
      <c r="Z56" s="61"/>
      <c r="AA56" s="61"/>
      <c r="AB56" s="61"/>
      <c r="AC56" s="61"/>
      <c r="AD56" s="61"/>
      <c r="AE56" s="62"/>
      <c r="AF56" s="62"/>
      <c r="AG56" s="62"/>
      <c r="AH56" s="62"/>
      <c r="AI56" s="19"/>
      <c r="AJ56" s="330"/>
      <c r="AK56" s="331"/>
      <c r="AL56" s="331"/>
      <c r="AM56" s="331"/>
      <c r="AN56" s="331"/>
      <c r="AO56" s="332"/>
      <c r="AP56" s="20"/>
      <c r="AQ56" s="20"/>
      <c r="AR56" s="20"/>
      <c r="AS56" s="21"/>
    </row>
    <row r="57" spans="2:46" s="1" customFormat="1" ht="114.75" customHeight="1" x14ac:dyDescent="0.1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5"/>
      <c r="AP57" s="5"/>
      <c r="AQ57" s="5"/>
      <c r="AR57" s="5"/>
      <c r="AS57" s="5"/>
      <c r="AT57" s="5"/>
    </row>
    <row r="58" spans="2:46" s="1" customFormat="1" ht="37.5" customHeight="1" x14ac:dyDescent="0.15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5"/>
      <c r="AP58" s="5"/>
      <c r="AQ58" s="5"/>
      <c r="AR58" s="5"/>
      <c r="AS58" s="5"/>
      <c r="AT58" s="5"/>
    </row>
    <row r="59" spans="2:46" ht="23.25" customHeight="1" x14ac:dyDescent="0.15"/>
    <row r="60" spans="2:46" ht="23.25" customHeight="1" x14ac:dyDescent="0.15">
      <c r="H60" t="s">
        <v>126</v>
      </c>
      <c r="K60" t="s">
        <v>127</v>
      </c>
      <c r="N60" t="s">
        <v>128</v>
      </c>
      <c r="O60" t="s">
        <v>129</v>
      </c>
      <c r="P60" t="s">
        <v>130</v>
      </c>
      <c r="S60" t="s">
        <v>131</v>
      </c>
      <c r="T60" t="s">
        <v>132</v>
      </c>
      <c r="V60" t="s">
        <v>133</v>
      </c>
      <c r="W60" t="s">
        <v>134</v>
      </c>
      <c r="Z60" t="s">
        <v>135</v>
      </c>
    </row>
    <row r="61" spans="2:46" s="1" customFormat="1" ht="14.25" x14ac:dyDescent="0.15">
      <c r="H61" s="1">
        <f t="shared" ref="H61:H83" si="98">ROUND(H8*3600+I8*60+J8,0)</f>
        <v>0</v>
      </c>
      <c r="K61" s="312">
        <f>ROUND(H62-H61,0)</f>
        <v>0</v>
      </c>
      <c r="N61" s="312"/>
      <c r="O61" s="312">
        <f>ROUND(1080*3600-N95,0)</f>
        <v>3888000</v>
      </c>
      <c r="P61" s="312"/>
      <c r="T61" s="312"/>
      <c r="Y61" s="313"/>
      <c r="Z61" s="311">
        <v>1</v>
      </c>
      <c r="AA61" s="311">
        <v>2</v>
      </c>
      <c r="AB61" s="311">
        <v>3</v>
      </c>
      <c r="AC61" s="311">
        <v>4</v>
      </c>
      <c r="AD61" s="311">
        <v>5</v>
      </c>
      <c r="AO61" s="63"/>
      <c r="AP61" s="63"/>
      <c r="AQ61" s="63"/>
      <c r="AR61" s="63"/>
      <c r="AS61" s="63"/>
      <c r="AT61" s="63"/>
    </row>
    <row r="62" spans="2:46" s="1" customFormat="1" ht="14.25" x14ac:dyDescent="0.15">
      <c r="H62" s="1">
        <f t="shared" si="98"/>
        <v>0</v>
      </c>
      <c r="K62" s="312"/>
      <c r="N62" s="312"/>
      <c r="O62" s="312"/>
      <c r="P62" s="312"/>
      <c r="T62" s="312"/>
      <c r="Y62" s="313"/>
      <c r="Z62" s="311"/>
      <c r="AA62" s="311"/>
      <c r="AB62" s="311"/>
      <c r="AC62" s="311"/>
      <c r="AD62" s="311"/>
      <c r="AO62" s="63"/>
      <c r="AP62" s="63"/>
      <c r="AQ62" s="63"/>
      <c r="AR62" s="63"/>
      <c r="AS62" s="63"/>
      <c r="AT62" s="63"/>
    </row>
    <row r="63" spans="2:46" s="1" customFormat="1" ht="14.25" customHeight="1" x14ac:dyDescent="0.15">
      <c r="H63" s="1">
        <f t="shared" si="98"/>
        <v>0</v>
      </c>
      <c r="K63" s="312">
        <f t="shared" ref="K63:K79" si="99">ROUND(H64-H63,0)</f>
        <v>0</v>
      </c>
      <c r="M63" s="312" t="s">
        <v>136</v>
      </c>
      <c r="N63" s="312">
        <f>IF(K65=0,ROUND(K63,0),ROUND((K63+K65)/2,0))</f>
        <v>0</v>
      </c>
      <c r="O63" s="312">
        <f>IF($O$61&gt;=0,INT($O$61/8),-INT(-$O$61/8))</f>
        <v>486000</v>
      </c>
      <c r="P63" s="312">
        <f>RANK(N63,$N$63:$N$94)</f>
        <v>1</v>
      </c>
      <c r="S63" s="312">
        <f>AD63</f>
        <v>668250</v>
      </c>
      <c r="T63" s="312">
        <f>ROUND(N63+S63,0)</f>
        <v>668250</v>
      </c>
      <c r="V63" s="312">
        <f>K61</f>
        <v>0</v>
      </c>
      <c r="W63" s="312">
        <f>IF(V63&gt;0,V63,V63+3600*360)</f>
        <v>1296000</v>
      </c>
      <c r="X63" s="312"/>
      <c r="Z63" s="314">
        <f>TRUNC($O$61/8,0)</f>
        <v>486000</v>
      </c>
      <c r="AA63" s="314">
        <f>IF($O$61=Z$95,Z63,IF($P63=AA$61-1,ROUNDUP(($O$61-Z$95)/8,0)+Z63,Z63))</f>
        <v>668250</v>
      </c>
      <c r="AB63" s="314">
        <f>IF($O$61=AA$95,AA63,IF($P63=AB$61-1,ROUNDUP(($O$61-AA$95)/8,0)+AA63,AA63))</f>
        <v>668250</v>
      </c>
      <c r="AC63" s="314">
        <f>IF($O$61=AB$95,AB63,IF($P63=AC$61-1,ROUNDUP(($O$61-AB$95)/8,0)+AB63,AB63))</f>
        <v>668250</v>
      </c>
      <c r="AD63" s="314">
        <f>IF($O$61=AC$95,AC63,IF($P63=AD$61-1,ROUNDUP(($O$61-AC$95)/8,0)+AC63,AC63))</f>
        <v>668250</v>
      </c>
      <c r="AO63" s="63"/>
      <c r="AP63" s="63"/>
      <c r="AQ63" s="63"/>
      <c r="AR63" s="63"/>
      <c r="AS63" s="63"/>
      <c r="AT63" s="63"/>
    </row>
    <row r="64" spans="2:46" s="1" customFormat="1" ht="14.25" customHeight="1" x14ac:dyDescent="0.15">
      <c r="H64" s="1">
        <f t="shared" si="98"/>
        <v>0</v>
      </c>
      <c r="K64" s="312"/>
      <c r="M64" s="312"/>
      <c r="N64" s="312"/>
      <c r="O64" s="312"/>
      <c r="P64" s="312"/>
      <c r="S64" s="312"/>
      <c r="T64" s="312"/>
      <c r="V64" s="312"/>
      <c r="W64" s="312"/>
      <c r="X64" s="312"/>
      <c r="Z64" s="314"/>
      <c r="AA64" s="314"/>
      <c r="AB64" s="314"/>
      <c r="AC64" s="314"/>
      <c r="AD64" s="314"/>
      <c r="AO64" s="63"/>
      <c r="AP64" s="63"/>
      <c r="AQ64" s="63"/>
      <c r="AR64" s="63"/>
      <c r="AS64" s="63"/>
      <c r="AT64" s="63"/>
    </row>
    <row r="65" spans="8:46" s="1" customFormat="1" ht="14.25" customHeight="1" x14ac:dyDescent="0.15">
      <c r="H65" s="1">
        <f t="shared" si="98"/>
        <v>0</v>
      </c>
      <c r="K65" s="312">
        <f>ROUND(H65-H66,0)</f>
        <v>0</v>
      </c>
      <c r="M65" s="312"/>
      <c r="N65" s="312"/>
      <c r="O65" s="312"/>
      <c r="P65" s="312"/>
      <c r="S65" s="312"/>
      <c r="T65" s="312"/>
      <c r="V65" s="312"/>
      <c r="W65" s="312"/>
      <c r="X65" s="312"/>
      <c r="Z65" s="314"/>
      <c r="AA65" s="314"/>
      <c r="AB65" s="314"/>
      <c r="AC65" s="314"/>
      <c r="AD65" s="314"/>
      <c r="AO65" s="63"/>
      <c r="AP65" s="63"/>
      <c r="AQ65" s="63"/>
      <c r="AR65" s="63"/>
      <c r="AS65" s="63"/>
      <c r="AT65" s="63"/>
    </row>
    <row r="66" spans="8:46" s="1" customFormat="1" ht="14.25" customHeight="1" x14ac:dyDescent="0.15">
      <c r="H66" s="1">
        <f t="shared" si="98"/>
        <v>0</v>
      </c>
      <c r="K66" s="312"/>
      <c r="M66" s="312"/>
      <c r="N66" s="312"/>
      <c r="O66" s="312"/>
      <c r="P66" s="312"/>
      <c r="S66" s="312"/>
      <c r="T66" s="312"/>
      <c r="V66" s="312"/>
      <c r="W66" s="312"/>
      <c r="X66" s="312"/>
      <c r="Z66" s="314"/>
      <c r="AA66" s="314"/>
      <c r="AB66" s="314"/>
      <c r="AC66" s="314"/>
      <c r="AD66" s="314"/>
      <c r="AO66" s="63"/>
      <c r="AP66" s="63"/>
      <c r="AQ66" s="63"/>
      <c r="AR66" s="63"/>
      <c r="AS66" s="63"/>
      <c r="AT66" s="63"/>
    </row>
    <row r="67" spans="8:46" s="1" customFormat="1" ht="14.25" customHeight="1" x14ac:dyDescent="0.15">
      <c r="H67" s="1">
        <f t="shared" si="98"/>
        <v>0</v>
      </c>
      <c r="K67" s="312">
        <f t="shared" si="99"/>
        <v>0</v>
      </c>
      <c r="M67" s="312" t="s">
        <v>137</v>
      </c>
      <c r="N67" s="312">
        <f t="shared" ref="N67" si="100">IF(K69=0,ROUND(K67,0),ROUND((K67+K69)/2,0))</f>
        <v>0</v>
      </c>
      <c r="O67" s="312">
        <f t="shared" ref="O67" si="101">IF($O$61&gt;=0,INT($O$61/8),-INT(-$O$61/8))</f>
        <v>486000</v>
      </c>
      <c r="P67" s="312">
        <f t="shared" ref="P67" si="102">RANK(N67,$N$63:$N$94)</f>
        <v>1</v>
      </c>
      <c r="S67" s="312">
        <f t="shared" ref="S67" si="103">AD67</f>
        <v>668250</v>
      </c>
      <c r="T67" s="312">
        <f t="shared" ref="T67" si="104">ROUND(N67+S67,0)</f>
        <v>668250</v>
      </c>
      <c r="V67" s="312">
        <f>W63+T67-180*3600</f>
        <v>1316250</v>
      </c>
      <c r="W67" s="312">
        <f t="shared" ref="W67" si="105">IF(V67&gt;0,V67,V67+3600*360)</f>
        <v>1316250</v>
      </c>
      <c r="X67" s="312"/>
      <c r="Z67" s="314">
        <f t="shared" ref="Z67" si="106">TRUNC($O$61/8,0)</f>
        <v>486000</v>
      </c>
      <c r="AA67" s="314">
        <f t="shared" ref="AA67:AD67" si="107">IF($O$61=Z$95,Z67,IF($P67=AA$61-1,ROUNDUP(($O$61-Z$95)/8,0)+Z67,Z67))</f>
        <v>668250</v>
      </c>
      <c r="AB67" s="314">
        <f t="shared" si="107"/>
        <v>668250</v>
      </c>
      <c r="AC67" s="314">
        <f t="shared" si="107"/>
        <v>668250</v>
      </c>
      <c r="AD67" s="314">
        <f t="shared" si="107"/>
        <v>668250</v>
      </c>
      <c r="AO67" s="63"/>
      <c r="AP67" s="63"/>
      <c r="AQ67" s="63"/>
      <c r="AR67" s="63"/>
      <c r="AS67" s="63"/>
      <c r="AT67" s="63"/>
    </row>
    <row r="68" spans="8:46" s="1" customFormat="1" ht="14.25" customHeight="1" x14ac:dyDescent="0.15">
      <c r="H68" s="1">
        <f t="shared" si="98"/>
        <v>0</v>
      </c>
      <c r="K68" s="312"/>
      <c r="M68" s="312"/>
      <c r="N68" s="312"/>
      <c r="O68" s="312"/>
      <c r="P68" s="312"/>
      <c r="S68" s="312"/>
      <c r="T68" s="312"/>
      <c r="V68" s="312"/>
      <c r="W68" s="312"/>
      <c r="X68" s="312"/>
      <c r="Z68" s="314"/>
      <c r="AA68" s="314"/>
      <c r="AB68" s="314"/>
      <c r="AC68" s="314"/>
      <c r="AD68" s="314"/>
      <c r="AO68" s="63"/>
      <c r="AP68" s="63"/>
      <c r="AQ68" s="63"/>
      <c r="AR68" s="63"/>
      <c r="AS68" s="63"/>
      <c r="AT68" s="63"/>
    </row>
    <row r="69" spans="8:46" s="1" customFormat="1" ht="14.25" customHeight="1" x14ac:dyDescent="0.15">
      <c r="H69" s="1">
        <f t="shared" si="98"/>
        <v>0</v>
      </c>
      <c r="K69" s="312">
        <f t="shared" ref="K69" si="108">ROUND(H69-H70,0)</f>
        <v>0</v>
      </c>
      <c r="M69" s="312"/>
      <c r="N69" s="312"/>
      <c r="O69" s="312"/>
      <c r="P69" s="312"/>
      <c r="S69" s="312"/>
      <c r="T69" s="312"/>
      <c r="V69" s="312"/>
      <c r="W69" s="312"/>
      <c r="X69" s="312"/>
      <c r="Z69" s="314"/>
      <c r="AA69" s="314"/>
      <c r="AB69" s="314"/>
      <c r="AC69" s="314"/>
      <c r="AD69" s="314"/>
      <c r="AO69" s="63"/>
      <c r="AP69" s="63"/>
      <c r="AQ69" s="63"/>
      <c r="AR69" s="63"/>
      <c r="AS69" s="63"/>
      <c r="AT69" s="63"/>
    </row>
    <row r="70" spans="8:46" s="1" customFormat="1" ht="14.25" customHeight="1" x14ac:dyDescent="0.15">
      <c r="H70" s="1">
        <f t="shared" si="98"/>
        <v>0</v>
      </c>
      <c r="K70" s="312"/>
      <c r="M70" s="312"/>
      <c r="N70" s="312"/>
      <c r="O70" s="312"/>
      <c r="P70" s="312"/>
      <c r="S70" s="312"/>
      <c r="T70" s="312"/>
      <c r="V70" s="312"/>
      <c r="W70" s="312"/>
      <c r="X70" s="312"/>
      <c r="Z70" s="314"/>
      <c r="AA70" s="314"/>
      <c r="AB70" s="314"/>
      <c r="AC70" s="314"/>
      <c r="AD70" s="314"/>
      <c r="AO70" s="63"/>
      <c r="AP70" s="63"/>
      <c r="AQ70" s="63"/>
      <c r="AR70" s="63"/>
      <c r="AS70" s="63"/>
      <c r="AT70" s="63"/>
    </row>
    <row r="71" spans="8:46" s="1" customFormat="1" ht="14.25" customHeight="1" x14ac:dyDescent="0.15">
      <c r="H71" s="1">
        <f t="shared" si="98"/>
        <v>0</v>
      </c>
      <c r="K71" s="312">
        <f t="shared" si="99"/>
        <v>0</v>
      </c>
      <c r="M71" s="312" t="s">
        <v>138</v>
      </c>
      <c r="N71" s="312">
        <f t="shared" ref="N71" si="109">IF(K73=0,ROUND(K71,0),ROUND((K71+K73)/2,0))</f>
        <v>0</v>
      </c>
      <c r="O71" s="312">
        <f t="shared" ref="O71" si="110">IF($O$61&gt;=0,INT($O$61/8),-INT(-$O$61/8))</f>
        <v>486000</v>
      </c>
      <c r="P71" s="312">
        <f t="shared" ref="P71" si="111">RANK(N71,$N$63:$N$94)</f>
        <v>1</v>
      </c>
      <c r="S71" s="312">
        <f>AD71</f>
        <v>668250</v>
      </c>
      <c r="T71" s="312">
        <f t="shared" ref="T71" si="112">ROUND(N71+S71,0)</f>
        <v>668250</v>
      </c>
      <c r="V71" s="312">
        <f>W67+T71-180*3600</f>
        <v>1336500</v>
      </c>
      <c r="W71" s="312">
        <f t="shared" ref="W71" si="113">IF(V71&gt;0,V71,V71+3600*360)</f>
        <v>1336500</v>
      </c>
      <c r="X71" s="312"/>
      <c r="Z71" s="314">
        <f t="shared" ref="Z71" si="114">TRUNC($O$61/8,0)</f>
        <v>486000</v>
      </c>
      <c r="AA71" s="314">
        <f t="shared" ref="AA71:AD71" si="115">IF($O$61=Z$95,Z71,IF($P71=AA$61-1,ROUNDUP(($O$61-Z$95)/8,0)+Z71,Z71))</f>
        <v>668250</v>
      </c>
      <c r="AB71" s="314">
        <f t="shared" si="115"/>
        <v>668250</v>
      </c>
      <c r="AC71" s="314">
        <f t="shared" si="115"/>
        <v>668250</v>
      </c>
      <c r="AD71" s="314">
        <f t="shared" si="115"/>
        <v>668250</v>
      </c>
      <c r="AO71" s="63"/>
      <c r="AP71" s="63"/>
      <c r="AQ71" s="63"/>
      <c r="AR71" s="63"/>
      <c r="AS71" s="63"/>
      <c r="AT71" s="63"/>
    </row>
    <row r="72" spans="8:46" s="1" customFormat="1" ht="14.25" customHeight="1" x14ac:dyDescent="0.15">
      <c r="H72" s="1">
        <f t="shared" si="98"/>
        <v>0</v>
      </c>
      <c r="K72" s="312"/>
      <c r="M72" s="312"/>
      <c r="N72" s="312"/>
      <c r="O72" s="312"/>
      <c r="P72" s="312"/>
      <c r="S72" s="312"/>
      <c r="T72" s="312"/>
      <c r="V72" s="312"/>
      <c r="W72" s="312"/>
      <c r="X72" s="312"/>
      <c r="Z72" s="314"/>
      <c r="AA72" s="314"/>
      <c r="AB72" s="314"/>
      <c r="AC72" s="314"/>
      <c r="AD72" s="314"/>
      <c r="AO72" s="63"/>
      <c r="AP72" s="63"/>
      <c r="AQ72" s="63"/>
      <c r="AR72" s="63"/>
      <c r="AS72" s="63"/>
      <c r="AT72" s="63"/>
    </row>
    <row r="73" spans="8:46" s="1" customFormat="1" ht="14.25" customHeight="1" x14ac:dyDescent="0.15">
      <c r="H73" s="1">
        <f t="shared" si="98"/>
        <v>0</v>
      </c>
      <c r="K73" s="312">
        <f t="shared" ref="K73" si="116">ROUND(H73-H74,0)</f>
        <v>0</v>
      </c>
      <c r="M73" s="312"/>
      <c r="N73" s="312"/>
      <c r="O73" s="312"/>
      <c r="P73" s="312"/>
      <c r="S73" s="312"/>
      <c r="T73" s="312"/>
      <c r="V73" s="312"/>
      <c r="W73" s="312"/>
      <c r="X73" s="312"/>
      <c r="Z73" s="314"/>
      <c r="AA73" s="314"/>
      <c r="AB73" s="314"/>
      <c r="AC73" s="314"/>
      <c r="AD73" s="314"/>
      <c r="AO73" s="63"/>
      <c r="AP73" s="63"/>
      <c r="AQ73" s="63"/>
      <c r="AR73" s="63"/>
      <c r="AS73" s="63"/>
      <c r="AT73" s="63"/>
    </row>
    <row r="74" spans="8:46" s="1" customFormat="1" ht="14.25" customHeight="1" x14ac:dyDescent="0.15">
      <c r="H74" s="1">
        <f t="shared" si="98"/>
        <v>0</v>
      </c>
      <c r="K74" s="312"/>
      <c r="M74" s="312"/>
      <c r="N74" s="312"/>
      <c r="O74" s="312"/>
      <c r="P74" s="312"/>
      <c r="S74" s="312"/>
      <c r="T74" s="312"/>
      <c r="V74" s="312"/>
      <c r="W74" s="312"/>
      <c r="X74" s="312"/>
      <c r="Z74" s="314"/>
      <c r="AA74" s="314"/>
      <c r="AB74" s="314"/>
      <c r="AC74" s="314"/>
      <c r="AD74" s="314"/>
      <c r="AO74" s="63"/>
      <c r="AP74" s="63"/>
      <c r="AQ74" s="63"/>
      <c r="AR74" s="63"/>
      <c r="AS74" s="63"/>
      <c r="AT74" s="63"/>
    </row>
    <row r="75" spans="8:46" s="1" customFormat="1" ht="14.25" customHeight="1" x14ac:dyDescent="0.15">
      <c r="H75" s="1">
        <f t="shared" si="98"/>
        <v>0</v>
      </c>
      <c r="K75" s="312">
        <f t="shared" si="99"/>
        <v>0</v>
      </c>
      <c r="M75" s="312" t="s">
        <v>139</v>
      </c>
      <c r="N75" s="312">
        <f>IF(K77=0,ROUND(K75,0),ROUND((K75+K77)/2,0))</f>
        <v>0</v>
      </c>
      <c r="O75" s="312">
        <f t="shared" ref="O75" si="117">IF($O$61&gt;=0,INT($O$61/8),-INT(-$O$61/8))</f>
        <v>486000</v>
      </c>
      <c r="P75" s="312">
        <f t="shared" ref="P75" si="118">RANK(N75,$N$63:$N$94)</f>
        <v>1</v>
      </c>
      <c r="S75" s="312">
        <f t="shared" ref="S75" si="119">AD75</f>
        <v>668250</v>
      </c>
      <c r="T75" s="312">
        <f>ROUND(N75+S75,0)</f>
        <v>668250</v>
      </c>
      <c r="V75" s="312">
        <f t="shared" ref="V75" si="120">W71+T75-180*3600</f>
        <v>1356750</v>
      </c>
      <c r="W75" s="312">
        <f t="shared" ref="W75" si="121">IF(V75&gt;0,V75,V75+3600*360)</f>
        <v>1356750</v>
      </c>
      <c r="X75" s="312"/>
      <c r="Z75" s="314">
        <f t="shared" ref="Z75" si="122">TRUNC($O$61/8,0)</f>
        <v>486000</v>
      </c>
      <c r="AA75" s="314">
        <f t="shared" ref="AA75:AD75" si="123">IF($O$61=Z$95,Z75,IF($P75=AA$61-1,ROUNDUP(($O$61-Z$95)/8,0)+Z75,Z75))</f>
        <v>668250</v>
      </c>
      <c r="AB75" s="314">
        <f t="shared" si="123"/>
        <v>668250</v>
      </c>
      <c r="AC75" s="314">
        <f t="shared" si="123"/>
        <v>668250</v>
      </c>
      <c r="AD75" s="314">
        <f t="shared" si="123"/>
        <v>668250</v>
      </c>
      <c r="AO75" s="63"/>
      <c r="AP75" s="63"/>
      <c r="AQ75" s="63"/>
      <c r="AR75" s="63"/>
      <c r="AS75" s="63"/>
      <c r="AT75" s="63"/>
    </row>
    <row r="76" spans="8:46" s="1" customFormat="1" ht="14.25" customHeight="1" x14ac:dyDescent="0.15">
      <c r="H76" s="1">
        <f t="shared" si="98"/>
        <v>0</v>
      </c>
      <c r="K76" s="312"/>
      <c r="M76" s="312"/>
      <c r="N76" s="312"/>
      <c r="O76" s="312"/>
      <c r="P76" s="312"/>
      <c r="S76" s="312"/>
      <c r="T76" s="312"/>
      <c r="V76" s="312"/>
      <c r="W76" s="312"/>
      <c r="X76" s="312"/>
      <c r="Z76" s="314"/>
      <c r="AA76" s="314"/>
      <c r="AB76" s="314"/>
      <c r="AC76" s="314"/>
      <c r="AD76" s="314"/>
      <c r="AO76" s="63"/>
      <c r="AP76" s="63"/>
      <c r="AQ76" s="63"/>
      <c r="AR76" s="63"/>
      <c r="AS76" s="63"/>
      <c r="AT76" s="63"/>
    </row>
    <row r="77" spans="8:46" s="1" customFormat="1" ht="14.25" customHeight="1" x14ac:dyDescent="0.15">
      <c r="H77" s="1">
        <f t="shared" si="98"/>
        <v>0</v>
      </c>
      <c r="K77" s="312">
        <f t="shared" ref="K77" si="124">ROUND(H77-H78,0)</f>
        <v>0</v>
      </c>
      <c r="M77" s="312"/>
      <c r="N77" s="312"/>
      <c r="O77" s="312"/>
      <c r="P77" s="312"/>
      <c r="S77" s="312"/>
      <c r="T77" s="312"/>
      <c r="V77" s="312"/>
      <c r="W77" s="312"/>
      <c r="X77" s="312"/>
      <c r="Z77" s="314"/>
      <c r="AA77" s="314"/>
      <c r="AB77" s="314"/>
      <c r="AC77" s="314"/>
      <c r="AD77" s="314"/>
      <c r="AO77" s="63"/>
      <c r="AP77" s="63"/>
      <c r="AQ77" s="63"/>
      <c r="AR77" s="63"/>
      <c r="AS77" s="63"/>
      <c r="AT77" s="63"/>
    </row>
    <row r="78" spans="8:46" s="1" customFormat="1" ht="14.25" customHeight="1" x14ac:dyDescent="0.15">
      <c r="H78" s="1">
        <f t="shared" si="98"/>
        <v>0</v>
      </c>
      <c r="K78" s="312"/>
      <c r="M78" s="312"/>
      <c r="N78" s="312"/>
      <c r="O78" s="312"/>
      <c r="P78" s="312"/>
      <c r="S78" s="312"/>
      <c r="T78" s="312"/>
      <c r="V78" s="312"/>
      <c r="W78" s="312"/>
      <c r="X78" s="312"/>
      <c r="Z78" s="314"/>
      <c r="AA78" s="314"/>
      <c r="AB78" s="314"/>
      <c r="AC78" s="314"/>
      <c r="AD78" s="314"/>
      <c r="AO78" s="63"/>
      <c r="AP78" s="63"/>
      <c r="AQ78" s="63"/>
      <c r="AR78" s="63"/>
      <c r="AS78" s="63"/>
      <c r="AT78" s="63"/>
    </row>
    <row r="79" spans="8:46" s="1" customFormat="1" ht="14.25" customHeight="1" x14ac:dyDescent="0.15">
      <c r="H79" s="1">
        <f t="shared" si="98"/>
        <v>0</v>
      </c>
      <c r="K79" s="312">
        <f t="shared" si="99"/>
        <v>0</v>
      </c>
      <c r="M79" s="312" t="s">
        <v>140</v>
      </c>
      <c r="N79" s="312">
        <f t="shared" ref="N79" si="125">IF(K81=0,ROUND(K79,0),ROUND((K79+K81)/2,0))</f>
        <v>0</v>
      </c>
      <c r="O79" s="312">
        <f t="shared" ref="O79" si="126">IF($O$61&gt;=0,INT($O$61/8),-INT(-$O$61/8))</f>
        <v>486000</v>
      </c>
      <c r="P79" s="312">
        <f t="shared" ref="P79" si="127">RANK(N79,$N$63:$N$94)</f>
        <v>1</v>
      </c>
      <c r="S79" s="312">
        <f t="shared" ref="S79" si="128">AD79</f>
        <v>668250</v>
      </c>
      <c r="T79" s="312">
        <f t="shared" ref="T79" si="129">ROUND(N79+S79,0)</f>
        <v>668250</v>
      </c>
      <c r="V79" s="312">
        <f>W75+T79-180*3600</f>
        <v>1377000</v>
      </c>
      <c r="W79" s="312">
        <f t="shared" ref="W79" si="130">IF(V79&gt;0,V79,V79+3600*360)</f>
        <v>1377000</v>
      </c>
      <c r="X79" s="312"/>
      <c r="Z79" s="314">
        <f t="shared" ref="Z79" si="131">TRUNC($O$61/8,0)</f>
        <v>486000</v>
      </c>
      <c r="AA79" s="314">
        <f t="shared" ref="AA79:AD79" si="132">IF($O$61=Z$95,Z79,IF($P79=AA$61-1,ROUNDUP(($O$61-Z$95)/8,0)+Z79,Z79))</f>
        <v>668250</v>
      </c>
      <c r="AB79" s="314">
        <f t="shared" si="132"/>
        <v>668250</v>
      </c>
      <c r="AC79" s="314">
        <f t="shared" si="132"/>
        <v>668250</v>
      </c>
      <c r="AD79" s="314">
        <f t="shared" si="132"/>
        <v>668250</v>
      </c>
      <c r="AO79" s="63"/>
      <c r="AP79" s="63"/>
      <c r="AQ79" s="63"/>
      <c r="AR79" s="63"/>
      <c r="AS79" s="63"/>
      <c r="AT79" s="63"/>
    </row>
    <row r="80" spans="8:46" s="1" customFormat="1" ht="14.25" customHeight="1" x14ac:dyDescent="0.15">
      <c r="H80" s="1">
        <f t="shared" si="98"/>
        <v>0</v>
      </c>
      <c r="K80" s="312"/>
      <c r="M80" s="312"/>
      <c r="N80" s="312"/>
      <c r="O80" s="312"/>
      <c r="P80" s="312"/>
      <c r="S80" s="312"/>
      <c r="T80" s="312"/>
      <c r="V80" s="312"/>
      <c r="W80" s="312"/>
      <c r="X80" s="312"/>
      <c r="Z80" s="314"/>
      <c r="AA80" s="314"/>
      <c r="AB80" s="314"/>
      <c r="AC80" s="314"/>
      <c r="AD80" s="314"/>
      <c r="AO80" s="63"/>
      <c r="AP80" s="63"/>
      <c r="AQ80" s="63"/>
      <c r="AR80" s="63"/>
      <c r="AS80" s="63"/>
      <c r="AT80" s="63"/>
    </row>
    <row r="81" spans="8:46" s="1" customFormat="1" ht="14.25" customHeight="1" x14ac:dyDescent="0.15">
      <c r="H81" s="1">
        <f t="shared" si="98"/>
        <v>0</v>
      </c>
      <c r="K81" s="312">
        <f t="shared" ref="K81" si="133">ROUND(H81-H82,0)</f>
        <v>0</v>
      </c>
      <c r="M81" s="312"/>
      <c r="N81" s="312"/>
      <c r="O81" s="312"/>
      <c r="P81" s="312"/>
      <c r="S81" s="312"/>
      <c r="T81" s="312"/>
      <c r="V81" s="312"/>
      <c r="W81" s="312"/>
      <c r="X81" s="312"/>
      <c r="Z81" s="314"/>
      <c r="AA81" s="314"/>
      <c r="AB81" s="314"/>
      <c r="AC81" s="314"/>
      <c r="AD81" s="314"/>
      <c r="AO81" s="63"/>
      <c r="AP81" s="63"/>
      <c r="AQ81" s="63"/>
      <c r="AR81" s="63"/>
      <c r="AS81" s="63"/>
      <c r="AT81" s="63"/>
    </row>
    <row r="82" spans="8:46" s="1" customFormat="1" ht="14.25" customHeight="1" x14ac:dyDescent="0.15">
      <c r="H82" s="1">
        <f t="shared" si="98"/>
        <v>0</v>
      </c>
      <c r="K82" s="312"/>
      <c r="M82" s="312"/>
      <c r="N82" s="312"/>
      <c r="O82" s="312"/>
      <c r="P82" s="312"/>
      <c r="S82" s="312"/>
      <c r="T82" s="312"/>
      <c r="V82" s="312"/>
      <c r="W82" s="312"/>
      <c r="X82" s="312"/>
      <c r="Z82" s="314"/>
      <c r="AA82" s="314"/>
      <c r="AB82" s="314"/>
      <c r="AC82" s="314"/>
      <c r="AD82" s="314"/>
      <c r="AO82" s="63"/>
      <c r="AP82" s="63"/>
      <c r="AQ82" s="63"/>
      <c r="AR82" s="63"/>
      <c r="AS82" s="63"/>
      <c r="AT82" s="63"/>
    </row>
    <row r="83" spans="8:46" s="1" customFormat="1" ht="14.25" customHeight="1" x14ac:dyDescent="0.15">
      <c r="H83" s="1">
        <f t="shared" si="98"/>
        <v>0</v>
      </c>
      <c r="K83" s="312">
        <f>ROUND(H84-H83,0)</f>
        <v>0</v>
      </c>
      <c r="M83" s="312" t="s">
        <v>164</v>
      </c>
      <c r="N83" s="312">
        <f t="shared" ref="N83" si="134">IF(K85=0,ROUND(K83,0),ROUND((K83+K85)/2,0))</f>
        <v>0</v>
      </c>
      <c r="O83" s="312">
        <f t="shared" ref="O83" si="135">IF($O$61&gt;=0,INT($O$61/8),-INT(-$O$61/8))</f>
        <v>486000</v>
      </c>
      <c r="P83" s="312">
        <f t="shared" ref="P83" si="136">RANK(N83,$N$63:$N$94)</f>
        <v>1</v>
      </c>
      <c r="S83" s="312">
        <f t="shared" ref="S83" si="137">AD83</f>
        <v>668250</v>
      </c>
      <c r="T83" s="312">
        <f>ROUND(N83+S83,0)</f>
        <v>668250</v>
      </c>
      <c r="V83" s="312">
        <f t="shared" ref="V83" si="138">W79+T83-180*3600</f>
        <v>1397250</v>
      </c>
      <c r="W83" s="312">
        <f t="shared" ref="W83:W87" si="139">IF(V83&gt;0,V83,V83+3600*360)</f>
        <v>1397250</v>
      </c>
      <c r="X83" s="63"/>
      <c r="Z83" s="314">
        <f t="shared" ref="Z83" si="140">TRUNC($O$61/8,0)</f>
        <v>486000</v>
      </c>
      <c r="AA83" s="314">
        <f t="shared" ref="AA83:AD83" si="141">IF($O$61=Z$95,Z83,IF($P83=AA$61-1,ROUNDUP(($O$61-Z$95)/8,0)+Z83,Z83))</f>
        <v>668250</v>
      </c>
      <c r="AB83" s="314">
        <f t="shared" si="141"/>
        <v>668250</v>
      </c>
      <c r="AC83" s="314">
        <f t="shared" si="141"/>
        <v>668250</v>
      </c>
      <c r="AD83" s="314">
        <f t="shared" si="141"/>
        <v>668250</v>
      </c>
      <c r="AO83" s="63"/>
      <c r="AP83" s="63"/>
      <c r="AQ83" s="63"/>
      <c r="AR83" s="63"/>
      <c r="AS83" s="63"/>
      <c r="AT83" s="63"/>
    </row>
    <row r="84" spans="8:46" s="1" customFormat="1" ht="14.25" customHeight="1" x14ac:dyDescent="0.15">
      <c r="H84" s="1">
        <f t="shared" ref="H84:H94" si="142">ROUND(H31*3600+I31*60+J31,0)</f>
        <v>0</v>
      </c>
      <c r="K84" s="312"/>
      <c r="M84" s="312"/>
      <c r="N84" s="312"/>
      <c r="O84" s="312"/>
      <c r="P84" s="312"/>
      <c r="S84" s="312"/>
      <c r="T84" s="312"/>
      <c r="V84" s="312"/>
      <c r="W84" s="312"/>
      <c r="X84" s="63"/>
      <c r="Z84" s="314"/>
      <c r="AA84" s="314"/>
      <c r="AB84" s="314"/>
      <c r="AC84" s="314"/>
      <c r="AD84" s="314"/>
      <c r="AO84" s="63"/>
      <c r="AP84" s="63"/>
      <c r="AQ84" s="63"/>
      <c r="AR84" s="63"/>
      <c r="AS84" s="63"/>
      <c r="AT84" s="63"/>
    </row>
    <row r="85" spans="8:46" s="1" customFormat="1" ht="14.25" customHeight="1" x14ac:dyDescent="0.15">
      <c r="H85" s="1">
        <f t="shared" si="142"/>
        <v>0</v>
      </c>
      <c r="K85" s="312">
        <f>ROUND(H85-H86,0)</f>
        <v>0</v>
      </c>
      <c r="M85" s="312"/>
      <c r="N85" s="312"/>
      <c r="O85" s="312"/>
      <c r="P85" s="312"/>
      <c r="S85" s="312"/>
      <c r="T85" s="312"/>
      <c r="V85" s="312"/>
      <c r="W85" s="312"/>
      <c r="X85" s="63"/>
      <c r="Z85" s="314"/>
      <c r="AA85" s="314"/>
      <c r="AB85" s="314"/>
      <c r="AC85" s="314"/>
      <c r="AD85" s="314"/>
      <c r="AO85" s="63"/>
      <c r="AP85" s="63"/>
      <c r="AQ85" s="63"/>
      <c r="AR85" s="63"/>
      <c r="AS85" s="63"/>
      <c r="AT85" s="63"/>
    </row>
    <row r="86" spans="8:46" s="1" customFormat="1" ht="14.25" customHeight="1" x14ac:dyDescent="0.15">
      <c r="H86" s="1">
        <f t="shared" si="142"/>
        <v>0</v>
      </c>
      <c r="K86" s="312"/>
      <c r="M86" s="312"/>
      <c r="N86" s="312"/>
      <c r="O86" s="312"/>
      <c r="P86" s="312"/>
      <c r="S86" s="312"/>
      <c r="T86" s="312"/>
      <c r="V86" s="312"/>
      <c r="W86" s="312"/>
      <c r="X86" s="63"/>
      <c r="Z86" s="314"/>
      <c r="AA86" s="314"/>
      <c r="AB86" s="314"/>
      <c r="AC86" s="314"/>
      <c r="AD86" s="314"/>
      <c r="AO86" s="63"/>
      <c r="AP86" s="63"/>
      <c r="AQ86" s="63"/>
      <c r="AR86" s="63"/>
      <c r="AS86" s="63"/>
      <c r="AT86" s="63"/>
    </row>
    <row r="87" spans="8:46" s="1" customFormat="1" ht="14.25" customHeight="1" x14ac:dyDescent="0.15">
      <c r="H87" s="1">
        <f t="shared" si="142"/>
        <v>0</v>
      </c>
      <c r="K87" s="312">
        <f>ROUND(H88-H87,0)</f>
        <v>0</v>
      </c>
      <c r="M87" s="312" t="s">
        <v>165</v>
      </c>
      <c r="N87" s="312">
        <f t="shared" ref="N87" si="143">IF(K89=0,ROUND(K87,0),ROUND((K87+K89)/2,0))</f>
        <v>0</v>
      </c>
      <c r="O87" s="312">
        <f t="shared" ref="O87" si="144">IF($O$61&gt;=0,INT($O$61/8),-INT(-$O$61/8))</f>
        <v>486000</v>
      </c>
      <c r="P87" s="312">
        <f t="shared" ref="P87" si="145">RANK(N87,$N$63:$N$94)</f>
        <v>1</v>
      </c>
      <c r="S87" s="312">
        <f t="shared" ref="S87" si="146">AD87</f>
        <v>668250</v>
      </c>
      <c r="T87" s="312">
        <f t="shared" ref="T87" si="147">ROUND(N87+S87,0)</f>
        <v>668250</v>
      </c>
      <c r="V87" s="312">
        <f>W83+T87-180*3600</f>
        <v>1417500</v>
      </c>
      <c r="W87" s="312">
        <f t="shared" si="139"/>
        <v>1417500</v>
      </c>
      <c r="X87" s="63"/>
      <c r="Z87" s="314">
        <f t="shared" ref="Z87" si="148">TRUNC($O$61/8,0)</f>
        <v>486000</v>
      </c>
      <c r="AA87" s="314">
        <f t="shared" ref="AA87:AD87" si="149">IF($O$61=Z$95,Z87,IF($P87=AA$61-1,ROUNDUP(($O$61-Z$95)/8,0)+Z87,Z87))</f>
        <v>668250</v>
      </c>
      <c r="AB87" s="314">
        <f t="shared" si="149"/>
        <v>668250</v>
      </c>
      <c r="AC87" s="314">
        <f t="shared" si="149"/>
        <v>668250</v>
      </c>
      <c r="AD87" s="314">
        <f t="shared" si="149"/>
        <v>668250</v>
      </c>
      <c r="AO87" s="63"/>
      <c r="AP87" s="63"/>
      <c r="AQ87" s="63"/>
      <c r="AR87" s="63"/>
      <c r="AS87" s="63"/>
      <c r="AT87" s="63"/>
    </row>
    <row r="88" spans="8:46" s="1" customFormat="1" ht="14.25" customHeight="1" x14ac:dyDescent="0.15">
      <c r="H88" s="1">
        <f t="shared" si="142"/>
        <v>0</v>
      </c>
      <c r="K88" s="312"/>
      <c r="M88" s="312"/>
      <c r="N88" s="312"/>
      <c r="O88" s="312"/>
      <c r="P88" s="312"/>
      <c r="S88" s="312"/>
      <c r="T88" s="312"/>
      <c r="V88" s="312"/>
      <c r="W88" s="312"/>
      <c r="X88" s="63"/>
      <c r="Z88" s="314"/>
      <c r="AA88" s="314"/>
      <c r="AB88" s="314"/>
      <c r="AC88" s="314"/>
      <c r="AD88" s="314"/>
      <c r="AO88" s="63"/>
      <c r="AP88" s="63"/>
      <c r="AQ88" s="63"/>
      <c r="AR88" s="63"/>
      <c r="AS88" s="63"/>
      <c r="AT88" s="63"/>
    </row>
    <row r="89" spans="8:46" s="1" customFormat="1" ht="14.25" customHeight="1" x14ac:dyDescent="0.15">
      <c r="H89" s="1">
        <f t="shared" si="142"/>
        <v>0</v>
      </c>
      <c r="K89" s="312">
        <f>ROUND(H89-H90,0)</f>
        <v>0</v>
      </c>
      <c r="M89" s="312"/>
      <c r="N89" s="312"/>
      <c r="O89" s="312"/>
      <c r="P89" s="312"/>
      <c r="S89" s="312"/>
      <c r="T89" s="312"/>
      <c r="V89" s="312"/>
      <c r="W89" s="312"/>
      <c r="X89" s="63"/>
      <c r="Z89" s="314"/>
      <c r="AA89" s="314"/>
      <c r="AB89" s="314"/>
      <c r="AC89" s="314"/>
      <c r="AD89" s="314"/>
      <c r="AO89" s="63"/>
      <c r="AP89" s="63"/>
      <c r="AQ89" s="63"/>
      <c r="AR89" s="63"/>
      <c r="AS89" s="63"/>
      <c r="AT89" s="63"/>
    </row>
    <row r="90" spans="8:46" s="1" customFormat="1" ht="14.25" customHeight="1" x14ac:dyDescent="0.15">
      <c r="H90" s="1">
        <f t="shared" si="142"/>
        <v>0</v>
      </c>
      <c r="K90" s="312"/>
      <c r="M90" s="312"/>
      <c r="N90" s="312"/>
      <c r="O90" s="312"/>
      <c r="P90" s="312"/>
      <c r="S90" s="312"/>
      <c r="T90" s="312"/>
      <c r="V90" s="312"/>
      <c r="W90" s="312"/>
      <c r="X90" s="63"/>
      <c r="Z90" s="314"/>
      <c r="AA90" s="314"/>
      <c r="AB90" s="314"/>
      <c r="AC90" s="314"/>
      <c r="AD90" s="314"/>
      <c r="AO90" s="63"/>
      <c r="AP90" s="63"/>
      <c r="AQ90" s="63"/>
      <c r="AR90" s="63"/>
      <c r="AS90" s="63"/>
      <c r="AT90" s="63"/>
    </row>
    <row r="91" spans="8:46" s="1" customFormat="1" ht="14.25" customHeight="1" x14ac:dyDescent="0.15">
      <c r="H91" s="1">
        <f t="shared" si="142"/>
        <v>0</v>
      </c>
      <c r="K91" s="312">
        <f>ROUND(H92-H91,0)</f>
        <v>0</v>
      </c>
      <c r="M91" s="312" t="s">
        <v>166</v>
      </c>
      <c r="N91" s="312">
        <f t="shared" ref="N91" si="150">IF(K93=0,ROUND(K91,0),ROUND((K91+K93)/2,0))</f>
        <v>0</v>
      </c>
      <c r="O91" s="312">
        <f t="shared" ref="O91" si="151">IF($O$61&gt;=0,INT($O$61/8),-INT(-$O$61/8))</f>
        <v>486000</v>
      </c>
      <c r="P91" s="312">
        <f t="shared" ref="P91" si="152">RANK(N91,$N$63:$N$94)</f>
        <v>1</v>
      </c>
      <c r="S91" s="312">
        <f t="shared" ref="S91" si="153">AD91</f>
        <v>668250</v>
      </c>
      <c r="T91" s="312">
        <f>ROUND(N91+S91,0)</f>
        <v>668250</v>
      </c>
      <c r="V91" s="312">
        <f>W87+T91-180*3600</f>
        <v>1437750</v>
      </c>
      <c r="W91" s="312">
        <f>IF(V91&gt;0,V91,V91+3600*360)</f>
        <v>1437750</v>
      </c>
      <c r="X91" s="63"/>
      <c r="Z91" s="314">
        <f t="shared" ref="Z91" si="154">TRUNC($O$61/8,0)</f>
        <v>486000</v>
      </c>
      <c r="AA91" s="314">
        <f t="shared" ref="AA91:AD91" si="155">IF($O$61=Z$95,Z91,IF($P91=AA$61-1,ROUNDUP(($O$61-Z$95)/8,0)+Z91,Z91))</f>
        <v>668250</v>
      </c>
      <c r="AB91" s="314">
        <f t="shared" si="155"/>
        <v>668250</v>
      </c>
      <c r="AC91" s="314">
        <f t="shared" si="155"/>
        <v>668250</v>
      </c>
      <c r="AD91" s="314">
        <f t="shared" si="155"/>
        <v>668250</v>
      </c>
      <c r="AO91" s="63"/>
      <c r="AP91" s="63"/>
      <c r="AQ91" s="63"/>
      <c r="AR91" s="63"/>
      <c r="AS91" s="63"/>
      <c r="AT91" s="63"/>
    </row>
    <row r="92" spans="8:46" s="1" customFormat="1" ht="14.25" customHeight="1" x14ac:dyDescent="0.15">
      <c r="H92" s="1">
        <f t="shared" si="142"/>
        <v>0</v>
      </c>
      <c r="K92" s="312"/>
      <c r="M92" s="312"/>
      <c r="N92" s="312"/>
      <c r="O92" s="312"/>
      <c r="P92" s="312"/>
      <c r="S92" s="312"/>
      <c r="T92" s="312"/>
      <c r="V92" s="312"/>
      <c r="W92" s="312"/>
      <c r="X92" s="63"/>
      <c r="Z92" s="314"/>
      <c r="AA92" s="314"/>
      <c r="AB92" s="314"/>
      <c r="AC92" s="314"/>
      <c r="AD92" s="314"/>
      <c r="AO92" s="63"/>
      <c r="AP92" s="63"/>
      <c r="AQ92" s="63"/>
      <c r="AR92" s="63"/>
      <c r="AS92" s="63"/>
      <c r="AT92" s="63"/>
    </row>
    <row r="93" spans="8:46" s="1" customFormat="1" ht="14.25" customHeight="1" x14ac:dyDescent="0.15">
      <c r="H93" s="1">
        <f t="shared" si="142"/>
        <v>0</v>
      </c>
      <c r="K93" s="312">
        <f>ROUND(H93-H94,0)</f>
        <v>0</v>
      </c>
      <c r="M93" s="312"/>
      <c r="N93" s="312"/>
      <c r="O93" s="312"/>
      <c r="P93" s="312"/>
      <c r="S93" s="312"/>
      <c r="T93" s="312"/>
      <c r="V93" s="312"/>
      <c r="W93" s="312"/>
      <c r="X93" s="63"/>
      <c r="Z93" s="314"/>
      <c r="AA93" s="314"/>
      <c r="AB93" s="314"/>
      <c r="AC93" s="314"/>
      <c r="AD93" s="314"/>
      <c r="AO93" s="63"/>
      <c r="AP93" s="63"/>
      <c r="AQ93" s="63"/>
      <c r="AR93" s="63"/>
      <c r="AS93" s="63"/>
      <c r="AT93" s="63"/>
    </row>
    <row r="94" spans="8:46" s="1" customFormat="1" ht="14.25" customHeight="1" x14ac:dyDescent="0.15">
      <c r="H94" s="1">
        <f t="shared" si="142"/>
        <v>0</v>
      </c>
      <c r="K94" s="312"/>
      <c r="M94" s="312"/>
      <c r="N94" s="312"/>
      <c r="O94" s="312"/>
      <c r="P94" s="312"/>
      <c r="S94" s="312"/>
      <c r="T94" s="312"/>
      <c r="V94" s="312"/>
      <c r="W94" s="312"/>
      <c r="X94" s="63"/>
      <c r="Z94" s="314"/>
      <c r="AA94" s="314"/>
      <c r="AB94" s="314"/>
      <c r="AC94" s="314"/>
      <c r="AD94" s="314"/>
      <c r="AO94" s="63"/>
      <c r="AP94" s="63"/>
      <c r="AQ94" s="63"/>
      <c r="AR94" s="63"/>
      <c r="AS94" s="63"/>
      <c r="AT94" s="63"/>
    </row>
    <row r="95" spans="8:46" s="1" customFormat="1" ht="14.25" x14ac:dyDescent="0.15">
      <c r="M95" s="1" t="s">
        <v>141</v>
      </c>
      <c r="N95" s="1">
        <f>SUM(N63:N94)</f>
        <v>0</v>
      </c>
      <c r="O95" s="1">
        <f>ROUND(SUM(O63:O94),0)</f>
        <v>3888000</v>
      </c>
      <c r="S95" s="1">
        <f>ROUND(SUM(S63:S82),0)</f>
        <v>3341250</v>
      </c>
      <c r="T95" s="1">
        <f>ROUND(SUM(T63:T94),0)</f>
        <v>5346000</v>
      </c>
      <c r="Y95" s="1" t="s">
        <v>142</v>
      </c>
      <c r="Z95" s="64">
        <f>SUM(Z63:Z82)</f>
        <v>2430000</v>
      </c>
      <c r="AA95" s="64">
        <f>SUM(AA63:AA82)</f>
        <v>3341250</v>
      </c>
      <c r="AB95" s="64">
        <f>SUM(AB63:AB82)</f>
        <v>3341250</v>
      </c>
      <c r="AC95" s="64">
        <f t="shared" ref="AC95" si="156">SUM(AC63:AC82)</f>
        <v>3341250</v>
      </c>
      <c r="AD95" s="64">
        <f>SUM(AD63:AD82)</f>
        <v>3341250</v>
      </c>
      <c r="AO95" s="63"/>
      <c r="AP95" s="63"/>
      <c r="AQ95" s="63"/>
      <c r="AR95" s="63"/>
      <c r="AS95" s="63"/>
      <c r="AT95" s="63"/>
    </row>
    <row r="96" spans="8:46" s="1" customFormat="1" ht="14.25" x14ac:dyDescent="0.15">
      <c r="O96" s="1">
        <f>ROUND(O61-O95,0)</f>
        <v>0</v>
      </c>
      <c r="AO96" s="63"/>
      <c r="AP96" s="63"/>
      <c r="AQ96" s="63"/>
      <c r="AR96" s="63"/>
      <c r="AS96" s="63"/>
      <c r="AT96" s="63"/>
    </row>
    <row r="97" spans="8:12" ht="13.5" customHeight="1" x14ac:dyDescent="0.15"/>
    <row r="98" spans="8:12" ht="13.5" customHeight="1" x14ac:dyDescent="0.15"/>
    <row r="99" spans="8:12" ht="13.5" customHeight="1" x14ac:dyDescent="0.15"/>
    <row r="101" spans="8:12" x14ac:dyDescent="0.15">
      <c r="J101" t="s">
        <v>143</v>
      </c>
      <c r="L101" t="s">
        <v>143</v>
      </c>
    </row>
    <row r="102" spans="8:12" ht="14.25" x14ac:dyDescent="0.15">
      <c r="H102" s="65">
        <f>(W10+X10/60+Y10/3600)*PI()/180</f>
        <v>6.2831853071795862</v>
      </c>
      <c r="J102" t="e">
        <f>ROUND(AI10*COS(H102),3)</f>
        <v>#DIV/0!</v>
      </c>
      <c r="L102" t="e">
        <f>ROUND(AI10*SIN(H102),3)</f>
        <v>#DIV/0!</v>
      </c>
    </row>
    <row r="103" spans="8:12" ht="14.25" x14ac:dyDescent="0.15">
      <c r="H103" s="65">
        <f>(W14+X14/60+Y14/3600)*PI()/180</f>
        <v>6.3813600776042678</v>
      </c>
      <c r="J103" t="e">
        <f>ROUND(AI14*COS(H103),3)</f>
        <v>#DIV/0!</v>
      </c>
      <c r="L103" t="e">
        <f>ROUND(AI14*SIN(H103),3)</f>
        <v>#DIV/0!</v>
      </c>
    </row>
    <row r="104" spans="8:12" ht="14.25" x14ac:dyDescent="0.15">
      <c r="H104" s="65">
        <f>(W18+X18/60+Y18/3600)*PI()/180</f>
        <v>6.4795348480289485</v>
      </c>
      <c r="J104" t="e">
        <f>ROUND(AI18*COS(H104),3)</f>
        <v>#DIV/0!</v>
      </c>
      <c r="L104" t="e">
        <f>ROUND(AI18*SIN(H104),3)</f>
        <v>#DIV/0!</v>
      </c>
    </row>
    <row r="105" spans="8:12" ht="14.25" x14ac:dyDescent="0.15">
      <c r="H105" s="65">
        <f>(W22+X22/60+Y22/3600)*PI()/180</f>
        <v>6.5777096184536292</v>
      </c>
      <c r="J105" t="e">
        <f>ROUND(AI22*COS(H105),3)</f>
        <v>#DIV/0!</v>
      </c>
      <c r="L105" t="e">
        <f>ROUND(AI22*SIN(H105),3)</f>
        <v>#DIV/0!</v>
      </c>
    </row>
    <row r="106" spans="8:12" ht="14.25" x14ac:dyDescent="0.15">
      <c r="H106" s="65">
        <f>(W26+X26/60+Y26/3600)*PI()/180</f>
        <v>6.6758843888783099</v>
      </c>
      <c r="J106" t="e">
        <f>ROUND(AI26*COS(H106),3)</f>
        <v>#DIV/0!</v>
      </c>
      <c r="L106" t="e">
        <f>ROUND(AI26*SIN(H106),3)</f>
        <v>#DIV/0!</v>
      </c>
    </row>
    <row r="107" spans="8:12" ht="14.25" x14ac:dyDescent="0.15">
      <c r="H107" s="65">
        <f>(W30+X30/60+Y30/3600)*PI()/180</f>
        <v>6.7740591593029915</v>
      </c>
      <c r="J107" t="e">
        <f>ROUND(AI30*COS(H107),3)</f>
        <v>#DIV/0!</v>
      </c>
      <c r="L107" t="e">
        <f>ROUND(AI30*SIN(H107),3)</f>
        <v>#DIV/0!</v>
      </c>
    </row>
    <row r="108" spans="8:12" ht="14.25" x14ac:dyDescent="0.15">
      <c r="H108" s="65">
        <f>(W34+X34/60+Y34/3600)*PI()/180</f>
        <v>6.8722339297276722</v>
      </c>
      <c r="J108" t="e">
        <f>ROUND(AI34*COS(H108),3)</f>
        <v>#DIV/0!</v>
      </c>
      <c r="L108" t="e">
        <f>ROUND(AI34*SIN(H108),3)</f>
        <v>#DIV/0!</v>
      </c>
    </row>
    <row r="109" spans="8:12" ht="14.25" x14ac:dyDescent="0.15">
      <c r="H109" s="65">
        <f>(W38+X38/60+Y38/3600)*PI()/180</f>
        <v>6.9704087001523538</v>
      </c>
      <c r="J109" t="e">
        <f>ROUND(AI38*COS(H109),3)</f>
        <v>#DIV/0!</v>
      </c>
      <c r="L109" t="e">
        <f>ROUND(AI38*SIN(H109),3)</f>
        <v>#DIV/0!</v>
      </c>
    </row>
    <row r="110" spans="8:12" x14ac:dyDescent="0.15">
      <c r="J110" t="e">
        <f>ROUND(SUM(J102:J109),3)</f>
        <v>#DIV/0!</v>
      </c>
      <c r="L110" t="e">
        <f>ROUND(SUM(L102:L109),3)</f>
        <v>#DIV/0!</v>
      </c>
    </row>
    <row r="114" spans="7:27" x14ac:dyDescent="0.15">
      <c r="G114" s="66" t="s">
        <v>144</v>
      </c>
      <c r="H114" s="67"/>
      <c r="I114" s="67"/>
      <c r="J114" s="67"/>
      <c r="K114" s="67"/>
      <c r="L114" s="67"/>
      <c r="M114" s="67"/>
      <c r="N114" s="67"/>
      <c r="O114" s="67"/>
      <c r="P114" s="68"/>
      <c r="R114" s="66" t="s">
        <v>139</v>
      </c>
      <c r="S114" s="67"/>
      <c r="T114" s="67"/>
      <c r="U114" s="67"/>
      <c r="V114" s="67"/>
      <c r="W114" s="67"/>
      <c r="X114" s="67"/>
      <c r="Y114" s="67"/>
      <c r="Z114" s="67"/>
      <c r="AA114" s="68"/>
    </row>
    <row r="115" spans="7:27" x14ac:dyDescent="0.15">
      <c r="G115" s="69"/>
      <c r="H115" s="70"/>
      <c r="I115" s="70"/>
      <c r="J115" s="70" t="s">
        <v>145</v>
      </c>
      <c r="K115" s="70"/>
      <c r="L115" s="70"/>
      <c r="M115" s="70"/>
      <c r="N115" s="70"/>
      <c r="O115" s="70"/>
      <c r="P115" s="71"/>
      <c r="R115" s="69"/>
      <c r="S115" s="70"/>
      <c r="T115" s="70"/>
      <c r="U115" s="70" t="s">
        <v>145</v>
      </c>
      <c r="V115" s="70"/>
      <c r="W115" s="70"/>
      <c r="X115" s="70"/>
      <c r="Y115" s="70"/>
      <c r="Z115" s="70"/>
      <c r="AA115" s="71"/>
    </row>
    <row r="116" spans="7:27" x14ac:dyDescent="0.15">
      <c r="G116" s="69"/>
      <c r="H116" s="70" t="e">
        <f>ROUND($F$56*AI10/$AI$42,3)</f>
        <v>#DIV/0!</v>
      </c>
      <c r="I116" s="70" t="e">
        <f>$F$56*AI10/AI42</f>
        <v>#DIV/0!</v>
      </c>
      <c r="J116" s="70" t="e">
        <f>IF(H116-I116&gt;=0,1,0)</f>
        <v>#DIV/0!</v>
      </c>
      <c r="K116" s="70" t="e">
        <f t="shared" ref="K116:K121" si="157">IF(AND(F$56&gt;=0,H$125&gt;=0,H116-I116&lt;0),1,IF(AND(F$56&gt;=0,H$125&lt;0,H116-I116&gt;=0),2,IF(AND(F$56&lt;0,H$125&gt;=0,H116-I116&lt;0),3,IF(AND(F$56&lt;0,H$125&lt;0,H116-I116&gt;=0),4,0))))</f>
        <v>#DIV/0!</v>
      </c>
      <c r="L116" s="72" t="e">
        <f t="shared" ref="L116:L123" si="158">IF($H$125=0,H116,IF(AND($K116=1,RANK($I131,$I$131:$I$135,0)=1),$H116+0.001,IF(AND($K116=2,RANK($I131,$I$131:$I$135,0)=1),$H116-0.001,IF(AND($K116=3,RANK($I131,$I$131:$I$135,0)=1),$H116+0.001,IF(AND($K116=4,RANK($I131,$I$131:$I$135,0)=1),$H116-0.001,H116)))))</f>
        <v>#DIV/0!</v>
      </c>
      <c r="M116" s="72" t="e">
        <f t="shared" ref="M116:P123" si="159">IF(L$125=0,L116,IF(AND($K116=1,RANK($I131,$I$131:$I$135,0)=2),$H116+0.001,IF(AND($K116=2,RANK($I131,$I$131:$I$135,0)=1),$H116-0.001,IF(AND($K116=3,RANK($I131,$I$131:$I$135,0)=2),$H116+0.001,IF(AND($K116=4,RANK($I131,$I$131:$I$135,0)=2),$H116-0.001,L116)))))</f>
        <v>#DIV/0!</v>
      </c>
      <c r="N116" s="72" t="e">
        <f t="shared" si="159"/>
        <v>#DIV/0!</v>
      </c>
      <c r="O116" s="72" t="e">
        <f t="shared" si="159"/>
        <v>#DIV/0!</v>
      </c>
      <c r="P116" s="73" t="e">
        <f t="shared" si="159"/>
        <v>#DIV/0!</v>
      </c>
      <c r="R116" s="69"/>
      <c r="S116" s="72" t="e">
        <f>ROUND($J$56*AI10/$AI$42,3)</f>
        <v>#DIV/0!</v>
      </c>
      <c r="T116" s="70" t="e">
        <f>$J$56*AI10/AI42</f>
        <v>#DIV/0!</v>
      </c>
      <c r="U116" s="70" t="e">
        <f>IF(S116-T116&gt;=0,1,0)</f>
        <v>#DIV/0!</v>
      </c>
      <c r="V116" s="70" t="e">
        <f>IF(AND(J$56&gt;=0,S$125&gt;=0,S116-T116&lt;0),1,IF(AND(J$56&gt;=0,S$125&lt;0,S116-T116&gt;=0),2,IF(AND(J$56&lt;0,S$125&gt;=0,S116-T116&lt;0),3,IF(AND(J$56&lt;0,S$125&lt;0,S116-T116&gt;=0),4,0))))</f>
        <v>#DIV/0!</v>
      </c>
      <c r="W116" s="72" t="e">
        <f t="shared" ref="W116:W123" si="160">IF($S$125=0,S116,IF(AND($V116=1,RANK($T131,$T$131:$T$135,0)=1),$S116+0.001,IF(AND($V116=2,RANK($T131,$T$131:$T$135,0)=1),$S116-0.001,IF(AND($V116=3,RANK($T131,$T$131:$T$135,0)=1),$S116+0.001,IF(AND($V116=4,RANK($T131,$T$131:$T$135,0)=1),$S116-0.001,S116)))))</f>
        <v>#DIV/0!</v>
      </c>
      <c r="X116" s="72" t="e">
        <f t="shared" ref="X116:AA123" si="161">IF(W$125=0,W116,IF(AND($V116=1,RANK($T131,$T$131:$T$135,0)=2),$S116+0.001,IF(AND($V116=2,RANK($T131,$T$131:$T$135,0)=1),$S116-0.001,IF(AND($V116=3,RANK($T131,$T$131:$T$135,0)=2),$S116+0.001,IF(AND($V116=4,RANK($T131,$T$131:$T$135,0)=2),$S116-0.001,W116)))))</f>
        <v>#DIV/0!</v>
      </c>
      <c r="Y116" s="72" t="e">
        <f t="shared" si="161"/>
        <v>#DIV/0!</v>
      </c>
      <c r="Z116" s="72" t="e">
        <f t="shared" si="161"/>
        <v>#DIV/0!</v>
      </c>
      <c r="AA116" s="73" t="e">
        <f t="shared" si="161"/>
        <v>#DIV/0!</v>
      </c>
    </row>
    <row r="117" spans="7:27" x14ac:dyDescent="0.15">
      <c r="G117" s="69"/>
      <c r="H117" s="70" t="e">
        <f>ROUND($F$56*AI14/$AI$42,3)</f>
        <v>#DIV/0!</v>
      </c>
      <c r="I117" s="70" t="e">
        <f>$F$56*AI14/AI42</f>
        <v>#DIV/0!</v>
      </c>
      <c r="J117" s="70" t="e">
        <f t="shared" ref="J117:J119" si="162">IF(H117-I117&gt;=0,1,0)</f>
        <v>#DIV/0!</v>
      </c>
      <c r="K117" s="70" t="e">
        <f t="shared" si="157"/>
        <v>#DIV/0!</v>
      </c>
      <c r="L117" s="72" t="e">
        <f t="shared" si="158"/>
        <v>#DIV/0!</v>
      </c>
      <c r="M117" s="72" t="e">
        <f t="shared" si="159"/>
        <v>#DIV/0!</v>
      </c>
      <c r="N117" s="72" t="e">
        <f t="shared" si="159"/>
        <v>#DIV/0!</v>
      </c>
      <c r="O117" s="72" t="e">
        <f t="shared" si="159"/>
        <v>#DIV/0!</v>
      </c>
      <c r="P117" s="73" t="e">
        <f t="shared" si="159"/>
        <v>#DIV/0!</v>
      </c>
      <c r="R117" s="69"/>
      <c r="S117" s="72" t="e">
        <f>ROUND($J$56*AI14/$AI$42,3)</f>
        <v>#DIV/0!</v>
      </c>
      <c r="T117" s="70" t="e">
        <f>$J$56*AI14/AI42</f>
        <v>#DIV/0!</v>
      </c>
      <c r="U117" s="70" t="e">
        <f t="shared" ref="U117:U120" si="163">IF(S117-T117&gt;=0,1,0)</f>
        <v>#DIV/0!</v>
      </c>
      <c r="V117" s="70" t="e">
        <f>IF(AND(J$56&gt;=0,S$125&gt;=0,S117-T117&lt;0),1,IF(AND(J$56&gt;=0,S$125&lt;0,S117-T117&gt;=0),2,IF(AND(J$56&lt;0,S$125&gt;=0,S117-T117&lt;0),3,IF(AND(J$56&lt;0,S$125&lt;0,S117-T117&gt;=0),4,0))))</f>
        <v>#DIV/0!</v>
      </c>
      <c r="W117" s="72" t="e">
        <f t="shared" si="160"/>
        <v>#DIV/0!</v>
      </c>
      <c r="X117" s="72" t="e">
        <f t="shared" si="161"/>
        <v>#DIV/0!</v>
      </c>
      <c r="Y117" s="72" t="e">
        <f t="shared" si="161"/>
        <v>#DIV/0!</v>
      </c>
      <c r="Z117" s="72" t="e">
        <f t="shared" si="161"/>
        <v>#DIV/0!</v>
      </c>
      <c r="AA117" s="73" t="e">
        <f t="shared" si="161"/>
        <v>#DIV/0!</v>
      </c>
    </row>
    <row r="118" spans="7:27" x14ac:dyDescent="0.15">
      <c r="G118" s="69"/>
      <c r="H118" s="70" t="e">
        <f>ROUND($F$56*AI18/$AI$42,3)</f>
        <v>#DIV/0!</v>
      </c>
      <c r="I118" s="70" t="e">
        <f>$F$56*AI18/AI42</f>
        <v>#DIV/0!</v>
      </c>
      <c r="J118" s="70" t="e">
        <f t="shared" si="162"/>
        <v>#DIV/0!</v>
      </c>
      <c r="K118" s="70" t="e">
        <f t="shared" si="157"/>
        <v>#DIV/0!</v>
      </c>
      <c r="L118" s="72" t="e">
        <f t="shared" si="158"/>
        <v>#DIV/0!</v>
      </c>
      <c r="M118" s="72" t="e">
        <f t="shared" si="159"/>
        <v>#DIV/0!</v>
      </c>
      <c r="N118" s="72" t="e">
        <f t="shared" si="159"/>
        <v>#DIV/0!</v>
      </c>
      <c r="O118" s="72" t="e">
        <f t="shared" si="159"/>
        <v>#DIV/0!</v>
      </c>
      <c r="P118" s="73" t="e">
        <f t="shared" si="159"/>
        <v>#DIV/0!</v>
      </c>
      <c r="R118" s="69"/>
      <c r="S118" s="72" t="e">
        <f>ROUND($J$56*AI18/$AI$42,3)</f>
        <v>#DIV/0!</v>
      </c>
      <c r="T118" s="70" t="e">
        <f>$J$56*AI18/AI42</f>
        <v>#DIV/0!</v>
      </c>
      <c r="U118" s="70" t="e">
        <f>IF(S118-T118&gt;=0,1,0)</f>
        <v>#DIV/0!</v>
      </c>
      <c r="V118" s="70" t="e">
        <f>IF(AND(J$56&gt;=0,S$125&gt;=0,S118-T118&lt;0),1,IF(AND(J$56&gt;=0,S$125&lt;0,S118-T118&gt;=0),2,IF(AND(J$56&lt;0,S$125&gt;=0,S118-T118&lt;0),3,IF(AND(J$56&lt;0,S$125&lt;0,S118-T118&gt;=0),4,0))))</f>
        <v>#DIV/0!</v>
      </c>
      <c r="W118" s="72" t="e">
        <f t="shared" si="160"/>
        <v>#DIV/0!</v>
      </c>
      <c r="X118" s="72" t="e">
        <f t="shared" si="161"/>
        <v>#DIV/0!</v>
      </c>
      <c r="Y118" s="72" t="e">
        <f t="shared" si="161"/>
        <v>#DIV/0!</v>
      </c>
      <c r="Z118" s="72" t="e">
        <f t="shared" si="161"/>
        <v>#DIV/0!</v>
      </c>
      <c r="AA118" s="73" t="e">
        <f t="shared" si="161"/>
        <v>#DIV/0!</v>
      </c>
    </row>
    <row r="119" spans="7:27" x14ac:dyDescent="0.15">
      <c r="G119" s="69"/>
      <c r="H119" s="70" t="e">
        <f>ROUND($F$56*AI22/$AI$42,3)</f>
        <v>#DIV/0!</v>
      </c>
      <c r="I119" s="70" t="e">
        <f>$F$56*AI22/AI42</f>
        <v>#DIV/0!</v>
      </c>
      <c r="J119" s="70" t="e">
        <f t="shared" si="162"/>
        <v>#DIV/0!</v>
      </c>
      <c r="K119" s="70" t="e">
        <f t="shared" si="157"/>
        <v>#DIV/0!</v>
      </c>
      <c r="L119" s="72" t="e">
        <f t="shared" si="158"/>
        <v>#DIV/0!</v>
      </c>
      <c r="M119" s="72" t="e">
        <f t="shared" si="159"/>
        <v>#DIV/0!</v>
      </c>
      <c r="N119" s="72" t="e">
        <f t="shared" si="159"/>
        <v>#DIV/0!</v>
      </c>
      <c r="O119" s="72" t="e">
        <f t="shared" si="159"/>
        <v>#DIV/0!</v>
      </c>
      <c r="P119" s="73" t="e">
        <f t="shared" si="159"/>
        <v>#DIV/0!</v>
      </c>
      <c r="R119" s="69"/>
      <c r="S119" s="72" t="e">
        <f>ROUND($J$56*AI22/$AI$42,3)</f>
        <v>#DIV/0!</v>
      </c>
      <c r="T119" s="70" t="e">
        <f>$J$56*AI22/AI42</f>
        <v>#DIV/0!</v>
      </c>
      <c r="U119" s="70" t="e">
        <f>IF(S119-T119&gt;=0,1,0)</f>
        <v>#DIV/0!</v>
      </c>
      <c r="V119" s="70" t="e">
        <f>IF(AND(J$56&gt;=0,S$125&gt;=0,S119-T119&lt;0),1,IF(AND(J$56&gt;=0,S$125&lt;0,S119-T119&gt;=0),2,IF(AND(J$56&lt;0,S$125&gt;=0,S119-T119&lt;0),3,IF(AND(J$56&lt;0,S$125&lt;0,S119-T119&gt;=0),4,0))))</f>
        <v>#DIV/0!</v>
      </c>
      <c r="W119" s="72" t="e">
        <f t="shared" si="160"/>
        <v>#DIV/0!</v>
      </c>
      <c r="X119" s="72" t="e">
        <f t="shared" si="161"/>
        <v>#DIV/0!</v>
      </c>
      <c r="Y119" s="72" t="e">
        <f t="shared" si="161"/>
        <v>#DIV/0!</v>
      </c>
      <c r="Z119" s="72" t="e">
        <f t="shared" si="161"/>
        <v>#DIV/0!</v>
      </c>
      <c r="AA119" s="73" t="e">
        <f t="shared" si="161"/>
        <v>#DIV/0!</v>
      </c>
    </row>
    <row r="120" spans="7:27" x14ac:dyDescent="0.15">
      <c r="G120" s="69"/>
      <c r="H120" s="70" t="e">
        <f>ROUND($F$56*AI26/$AI$42,3)</f>
        <v>#DIV/0!</v>
      </c>
      <c r="I120" s="70" t="e">
        <f>$F$56*AI26/AI42</f>
        <v>#DIV/0!</v>
      </c>
      <c r="J120" s="70" t="e">
        <f>IF(H120-I120&gt;=0,1,0)</f>
        <v>#DIV/0!</v>
      </c>
      <c r="K120" s="70" t="e">
        <f t="shared" si="157"/>
        <v>#DIV/0!</v>
      </c>
      <c r="L120" s="72" t="e">
        <f t="shared" si="158"/>
        <v>#DIV/0!</v>
      </c>
      <c r="M120" s="72" t="e">
        <f t="shared" si="159"/>
        <v>#DIV/0!</v>
      </c>
      <c r="N120" s="72" t="e">
        <f t="shared" si="159"/>
        <v>#DIV/0!</v>
      </c>
      <c r="O120" s="72" t="e">
        <f t="shared" si="159"/>
        <v>#DIV/0!</v>
      </c>
      <c r="P120" s="73" t="e">
        <f t="shared" si="159"/>
        <v>#DIV/0!</v>
      </c>
      <c r="R120" s="69"/>
      <c r="S120" s="72" t="e">
        <f>ROUND($J$56*AI26/$AI$42,3)</f>
        <v>#DIV/0!</v>
      </c>
      <c r="T120" s="70" t="e">
        <f>$J$56*AI26/AI42</f>
        <v>#DIV/0!</v>
      </c>
      <c r="U120" s="70" t="e">
        <f t="shared" si="163"/>
        <v>#DIV/0!</v>
      </c>
      <c r="V120" s="70" t="e">
        <f>IF(AND(J$56&gt;=0,S$125&gt;=0,S120-T120&lt;0),1,IF(AND(J$56&gt;=0,S$125&lt;0,S120-T120&gt;=0),2,IF(AND(J$56&lt;0,S$125&gt;=0,S120-T120&lt;0),3,IF(AND(J$56&lt;0,S$125&lt;0,S120-T120&gt;=0),4,0))))</f>
        <v>#DIV/0!</v>
      </c>
      <c r="W120" s="72" t="e">
        <f t="shared" si="160"/>
        <v>#DIV/0!</v>
      </c>
      <c r="X120" s="72" t="e">
        <f t="shared" si="161"/>
        <v>#DIV/0!</v>
      </c>
      <c r="Y120" s="72" t="e">
        <f t="shared" si="161"/>
        <v>#DIV/0!</v>
      </c>
      <c r="Z120" s="72" t="e">
        <f t="shared" si="161"/>
        <v>#DIV/0!</v>
      </c>
      <c r="AA120" s="73" t="e">
        <f t="shared" si="161"/>
        <v>#DIV/0!</v>
      </c>
    </row>
    <row r="121" spans="7:27" x14ac:dyDescent="0.15">
      <c r="G121" s="69"/>
      <c r="H121" s="70" t="e">
        <f t="shared" ref="H121:H123" si="164">ROUND($F$56*AI27/$AI$42,3)</f>
        <v>#DIV/0!</v>
      </c>
      <c r="I121" s="70" t="e">
        <f>$F$56*AI30/AI42</f>
        <v>#DIV/0!</v>
      </c>
      <c r="J121" s="70" t="e">
        <f>IF(H121-I121&gt;=0,1,0)</f>
        <v>#DIV/0!</v>
      </c>
      <c r="K121" s="70" t="e">
        <f t="shared" si="157"/>
        <v>#DIV/0!</v>
      </c>
      <c r="L121" s="72" t="e">
        <f t="shared" si="158"/>
        <v>#DIV/0!</v>
      </c>
      <c r="M121" s="72" t="e">
        <f t="shared" si="159"/>
        <v>#DIV/0!</v>
      </c>
      <c r="N121" s="72" t="e">
        <f t="shared" si="159"/>
        <v>#DIV/0!</v>
      </c>
      <c r="O121" s="72" t="e">
        <f t="shared" si="159"/>
        <v>#DIV/0!</v>
      </c>
      <c r="P121" s="73" t="e">
        <f t="shared" si="159"/>
        <v>#DIV/0!</v>
      </c>
      <c r="R121" s="69"/>
      <c r="S121" s="72" t="e">
        <f t="shared" ref="S121:S123" si="165">ROUND($J$56*AI27/$AI$42,3)</f>
        <v>#DIV/0!</v>
      </c>
      <c r="T121" s="70" t="e">
        <f>$J$56*AI30/AI42</f>
        <v>#DIV/0!</v>
      </c>
      <c r="U121" s="70" t="e">
        <f t="shared" ref="U121:U123" si="166">IF(S121-T121&gt;=0,1,0)</f>
        <v>#DIV/0!</v>
      </c>
      <c r="V121" s="70" t="e">
        <f t="shared" ref="V121:V123" si="167">IF(AND(J$56&gt;=0,S$125&gt;=0,S121-T121&lt;0),1,IF(AND(J$56&gt;=0,S$125&lt;0,S121-T121&gt;=0),2,IF(AND(J$56&lt;0,S$125&gt;=0,S121-T121&lt;0),3,IF(AND(J$56&lt;0,S$125&lt;0,S121-T121&gt;=0),4,0))))</f>
        <v>#DIV/0!</v>
      </c>
      <c r="W121" s="72" t="e">
        <f t="shared" si="160"/>
        <v>#DIV/0!</v>
      </c>
      <c r="X121" s="72" t="e">
        <f t="shared" si="161"/>
        <v>#DIV/0!</v>
      </c>
      <c r="Y121" s="72" t="e">
        <f t="shared" si="161"/>
        <v>#DIV/0!</v>
      </c>
      <c r="Z121" s="72" t="e">
        <f t="shared" si="161"/>
        <v>#DIV/0!</v>
      </c>
      <c r="AA121" s="73" t="e">
        <f t="shared" si="161"/>
        <v>#DIV/0!</v>
      </c>
    </row>
    <row r="122" spans="7:27" x14ac:dyDescent="0.15">
      <c r="G122" s="69"/>
      <c r="H122" s="70" t="e">
        <f t="shared" si="164"/>
        <v>#DIV/0!</v>
      </c>
      <c r="I122" s="70" t="e">
        <f>$F$56*AI34/AI42</f>
        <v>#DIV/0!</v>
      </c>
      <c r="J122" s="70" t="e">
        <f t="shared" ref="J122:J123" si="168">IF(H122-I122&gt;=0,1,0)</f>
        <v>#DIV/0!</v>
      </c>
      <c r="K122" s="70" t="e">
        <f t="shared" ref="K122" si="169">IF(AND(F$56&gt;=0,H$125&gt;=0,H122-I122&lt;0),1,IF(AND(F$56&gt;=0,H$125&lt;0,H122-I122&gt;=0),2,IF(AND(F$56&lt;0,H$125&gt;=0,H122-I122&lt;0),3,IF(AND(F$56&lt;0,H$125&lt;0,H122-I122&gt;=0),4,0))))</f>
        <v>#DIV/0!</v>
      </c>
      <c r="L122" s="72" t="e">
        <f t="shared" si="158"/>
        <v>#DIV/0!</v>
      </c>
      <c r="M122" s="72" t="e">
        <f t="shared" si="159"/>
        <v>#DIV/0!</v>
      </c>
      <c r="N122" s="72" t="e">
        <f t="shared" si="159"/>
        <v>#DIV/0!</v>
      </c>
      <c r="O122" s="72" t="e">
        <f t="shared" si="159"/>
        <v>#DIV/0!</v>
      </c>
      <c r="P122" s="73" t="e">
        <f t="shared" si="159"/>
        <v>#DIV/0!</v>
      </c>
      <c r="R122" s="69"/>
      <c r="S122" s="72" t="e">
        <f t="shared" si="165"/>
        <v>#DIV/0!</v>
      </c>
      <c r="T122" s="70" t="e">
        <f>$J$56*AI34/AI42</f>
        <v>#DIV/0!</v>
      </c>
      <c r="U122" s="70" t="e">
        <f t="shared" si="166"/>
        <v>#DIV/0!</v>
      </c>
      <c r="V122" s="70" t="e">
        <f t="shared" si="167"/>
        <v>#DIV/0!</v>
      </c>
      <c r="W122" s="72" t="e">
        <f t="shared" si="160"/>
        <v>#DIV/0!</v>
      </c>
      <c r="X122" s="72" t="e">
        <f t="shared" si="161"/>
        <v>#DIV/0!</v>
      </c>
      <c r="Y122" s="72" t="e">
        <f t="shared" si="161"/>
        <v>#DIV/0!</v>
      </c>
      <c r="Z122" s="72" t="e">
        <f t="shared" si="161"/>
        <v>#DIV/0!</v>
      </c>
      <c r="AA122" s="73" t="e">
        <f t="shared" si="161"/>
        <v>#DIV/0!</v>
      </c>
    </row>
    <row r="123" spans="7:27" x14ac:dyDescent="0.15">
      <c r="G123" s="69"/>
      <c r="H123" s="70" t="e">
        <f t="shared" si="164"/>
        <v>#DIV/0!</v>
      </c>
      <c r="I123" s="70" t="e">
        <f>$F$56*AI38/AI42</f>
        <v>#DIV/0!</v>
      </c>
      <c r="J123" s="70" t="e">
        <f t="shared" si="168"/>
        <v>#DIV/0!</v>
      </c>
      <c r="K123" s="70" t="e">
        <f>IF(AND(F$56&gt;=0,H$125&gt;=0,H123-I123&lt;0),1,IF(AND(F$56&gt;=0,H$125&lt;0,H123-I123&gt;=0),2,IF(AND(F$56&lt;0,H$125&gt;=0,H123-I123&lt;0),3,IF(AND(F$56&lt;0,H$125&lt;0,H123-I123&gt;=0),4,0))))</f>
        <v>#DIV/0!</v>
      </c>
      <c r="L123" s="72" t="e">
        <f t="shared" si="158"/>
        <v>#DIV/0!</v>
      </c>
      <c r="M123" s="72" t="e">
        <f t="shared" si="159"/>
        <v>#DIV/0!</v>
      </c>
      <c r="N123" s="72" t="e">
        <f t="shared" si="159"/>
        <v>#DIV/0!</v>
      </c>
      <c r="O123" s="72" t="e">
        <f t="shared" si="159"/>
        <v>#DIV/0!</v>
      </c>
      <c r="P123" s="73" t="e">
        <f t="shared" si="159"/>
        <v>#DIV/0!</v>
      </c>
      <c r="R123" s="69"/>
      <c r="S123" s="72" t="e">
        <f t="shared" si="165"/>
        <v>#DIV/0!</v>
      </c>
      <c r="T123" s="70" t="e">
        <f>$J$56*AI38/AI42</f>
        <v>#DIV/0!</v>
      </c>
      <c r="U123" s="70" t="e">
        <f t="shared" si="166"/>
        <v>#DIV/0!</v>
      </c>
      <c r="V123" s="70" t="e">
        <f t="shared" si="167"/>
        <v>#DIV/0!</v>
      </c>
      <c r="W123" s="72" t="e">
        <f t="shared" si="160"/>
        <v>#DIV/0!</v>
      </c>
      <c r="X123" s="72" t="e">
        <f t="shared" si="161"/>
        <v>#DIV/0!</v>
      </c>
      <c r="Y123" s="72" t="e">
        <f t="shared" si="161"/>
        <v>#DIV/0!</v>
      </c>
      <c r="Z123" s="72" t="e">
        <f t="shared" si="161"/>
        <v>#DIV/0!</v>
      </c>
      <c r="AA123" s="73" t="e">
        <f t="shared" si="161"/>
        <v>#DIV/0!</v>
      </c>
    </row>
    <row r="124" spans="7:27" x14ac:dyDescent="0.15">
      <c r="G124" s="69"/>
      <c r="H124" s="70" t="e">
        <f>ROUND(SUM(H116:H120),3)</f>
        <v>#DIV/0!</v>
      </c>
      <c r="I124" s="70"/>
      <c r="J124" s="70"/>
      <c r="K124" s="70"/>
      <c r="L124" s="72" t="e">
        <f>ROUND(SUM(L116:L120),3)</f>
        <v>#DIV/0!</v>
      </c>
      <c r="M124" s="72" t="e">
        <f>ROUND(SUM(M116:M120),3)</f>
        <v>#DIV/0!</v>
      </c>
      <c r="N124" s="72" t="e">
        <f t="shared" ref="N124:P124" si="170">ROUND(SUM(N116:N120),3)</f>
        <v>#DIV/0!</v>
      </c>
      <c r="O124" s="72" t="e">
        <f t="shared" si="170"/>
        <v>#DIV/0!</v>
      </c>
      <c r="P124" s="73" t="e">
        <f t="shared" si="170"/>
        <v>#DIV/0!</v>
      </c>
      <c r="R124" s="69"/>
      <c r="S124" s="72" t="e">
        <f>ROUND(SUM(S116:S120),3)</f>
        <v>#DIV/0!</v>
      </c>
      <c r="T124" s="70"/>
      <c r="U124" s="70"/>
      <c r="V124" s="70"/>
      <c r="W124" s="72" t="e">
        <f>ROUND(SUM(W116:W120),3)</f>
        <v>#DIV/0!</v>
      </c>
      <c r="X124" s="72" t="e">
        <f>ROUND(SUM(X116:X120),3)</f>
        <v>#DIV/0!</v>
      </c>
      <c r="Y124" s="72" t="e">
        <f t="shared" ref="Y124:AA124" si="171">ROUND(SUM(Y116:Y120),3)</f>
        <v>#DIV/0!</v>
      </c>
      <c r="Z124" s="72" t="e">
        <f t="shared" si="171"/>
        <v>#DIV/0!</v>
      </c>
      <c r="AA124" s="73" t="e">
        <f t="shared" si="171"/>
        <v>#DIV/0!</v>
      </c>
    </row>
    <row r="125" spans="7:27" x14ac:dyDescent="0.15">
      <c r="G125" s="69"/>
      <c r="H125" s="70" t="e">
        <f>ROUND(F56-H124,3)</f>
        <v>#DIV/0!</v>
      </c>
      <c r="I125" s="70"/>
      <c r="J125" s="70"/>
      <c r="K125" s="70"/>
      <c r="L125" s="72" t="e">
        <f>ROUND($F$56-L124,3)</f>
        <v>#DIV/0!</v>
      </c>
      <c r="M125" s="72" t="e">
        <f t="shared" ref="M125:O125" si="172">ROUND($F$56-M124,3)</f>
        <v>#DIV/0!</v>
      </c>
      <c r="N125" s="72" t="e">
        <f t="shared" si="172"/>
        <v>#DIV/0!</v>
      </c>
      <c r="O125" s="72" t="e">
        <f t="shared" si="172"/>
        <v>#DIV/0!</v>
      </c>
      <c r="P125" s="73" t="e">
        <f>ROUND($F$56-P124,3)</f>
        <v>#DIV/0!</v>
      </c>
      <c r="R125" s="69"/>
      <c r="S125" s="72" t="e">
        <f>ROUND(J56-S124,3)</f>
        <v>#DIV/0!</v>
      </c>
      <c r="T125" s="70"/>
      <c r="U125" s="70"/>
      <c r="V125" s="70"/>
      <c r="W125" s="72" t="e">
        <f>ROUND($J$56-W124,3)</f>
        <v>#DIV/0!</v>
      </c>
      <c r="X125" s="72" t="e">
        <f>ROUND($J$56-X124,3)</f>
        <v>#DIV/0!</v>
      </c>
      <c r="Y125" s="72" t="e">
        <f t="shared" ref="Y125:AA125" si="173">ROUND($J$56-Y124,3)</f>
        <v>#DIV/0!</v>
      </c>
      <c r="Z125" s="72" t="e">
        <f t="shared" si="173"/>
        <v>#DIV/0!</v>
      </c>
      <c r="AA125" s="73" t="e">
        <f t="shared" si="173"/>
        <v>#DIV/0!</v>
      </c>
    </row>
    <row r="126" spans="7:27" x14ac:dyDescent="0.15">
      <c r="G126" s="69"/>
      <c r="H126" s="70"/>
      <c r="I126" s="70"/>
      <c r="J126" s="70"/>
      <c r="K126" s="70"/>
      <c r="L126" s="70"/>
      <c r="M126" s="70"/>
      <c r="N126" s="70"/>
      <c r="O126" s="70"/>
      <c r="P126" s="71"/>
      <c r="R126" s="69"/>
      <c r="S126" s="70"/>
      <c r="T126" s="70"/>
      <c r="U126" s="70"/>
      <c r="V126" s="70"/>
      <c r="W126" s="70"/>
      <c r="X126" s="70"/>
      <c r="Y126" s="70"/>
      <c r="Z126" s="70"/>
      <c r="AA126" s="71"/>
    </row>
    <row r="127" spans="7:27" x14ac:dyDescent="0.15">
      <c r="G127" s="69"/>
      <c r="H127" s="70"/>
      <c r="I127" s="70"/>
      <c r="J127" s="70"/>
      <c r="K127" s="70"/>
      <c r="L127" s="70"/>
      <c r="M127" s="70"/>
      <c r="N127" s="70"/>
      <c r="O127" s="70"/>
      <c r="P127" s="71"/>
      <c r="R127" s="69"/>
      <c r="S127" s="70"/>
      <c r="T127" s="70"/>
      <c r="U127" s="70"/>
      <c r="V127" s="70"/>
      <c r="W127" s="70"/>
      <c r="X127" s="70"/>
      <c r="Y127" s="70"/>
      <c r="Z127" s="70"/>
      <c r="AA127" s="71"/>
    </row>
    <row r="128" spans="7:27" x14ac:dyDescent="0.15">
      <c r="G128" s="69"/>
      <c r="H128" s="70"/>
      <c r="I128" s="70"/>
      <c r="J128" s="70"/>
      <c r="K128" s="70"/>
      <c r="L128" s="70"/>
      <c r="M128" s="70"/>
      <c r="N128" s="70"/>
      <c r="O128" s="70"/>
      <c r="P128" s="71"/>
      <c r="R128" s="69"/>
      <c r="S128" s="70"/>
      <c r="T128" s="70"/>
      <c r="U128" s="70"/>
      <c r="V128" s="70"/>
      <c r="W128" s="70"/>
      <c r="X128" s="70"/>
      <c r="Y128" s="70"/>
      <c r="Z128" s="70"/>
      <c r="AA128" s="71"/>
    </row>
    <row r="129" spans="7:27" x14ac:dyDescent="0.15">
      <c r="G129" s="69"/>
      <c r="H129" s="70"/>
      <c r="I129" s="70"/>
      <c r="J129" s="70"/>
      <c r="K129" s="70"/>
      <c r="L129" s="70"/>
      <c r="M129" s="70"/>
      <c r="N129" s="70"/>
      <c r="O129" s="70"/>
      <c r="P129" s="71"/>
      <c r="R129" s="69"/>
      <c r="S129" s="70"/>
      <c r="T129" s="70"/>
      <c r="U129" s="70"/>
      <c r="V129" s="70"/>
      <c r="W129" s="70"/>
      <c r="X129" s="70"/>
      <c r="Y129" s="70"/>
      <c r="Z129" s="70"/>
      <c r="AA129" s="71"/>
    </row>
    <row r="130" spans="7:27" x14ac:dyDescent="0.15">
      <c r="G130" s="69"/>
      <c r="H130" s="70"/>
      <c r="I130" s="70" t="s">
        <v>146</v>
      </c>
      <c r="J130" s="70"/>
      <c r="K130" s="70"/>
      <c r="L130" s="70"/>
      <c r="M130" s="70"/>
      <c r="N130" s="70"/>
      <c r="O130" s="70"/>
      <c r="P130" s="71"/>
      <c r="R130" s="69"/>
      <c r="S130" s="70"/>
      <c r="T130" s="70" t="s">
        <v>146</v>
      </c>
      <c r="U130" s="70"/>
      <c r="V130" s="70"/>
      <c r="W130" s="70"/>
      <c r="X130" s="70"/>
      <c r="Y130" s="70"/>
      <c r="Z130" s="70"/>
      <c r="AA130" s="71"/>
    </row>
    <row r="131" spans="7:27" x14ac:dyDescent="0.15">
      <c r="G131" s="69"/>
      <c r="H131" s="70"/>
      <c r="I131" s="70" t="e">
        <f>ABS(H116-I116)</f>
        <v>#DIV/0!</v>
      </c>
      <c r="J131" s="70"/>
      <c r="K131" s="70"/>
      <c r="L131" s="70"/>
      <c r="M131" s="70"/>
      <c r="N131" s="70"/>
      <c r="O131" s="70"/>
      <c r="P131" s="71"/>
      <c r="R131" s="69"/>
      <c r="S131" s="70"/>
      <c r="T131" s="70" t="e">
        <f>ABS(S116-T116)</f>
        <v>#DIV/0!</v>
      </c>
      <c r="U131" s="70"/>
      <c r="V131" s="70"/>
      <c r="W131" s="70"/>
      <c r="X131" s="70"/>
      <c r="Y131" s="70"/>
      <c r="Z131" s="70"/>
      <c r="AA131" s="71"/>
    </row>
    <row r="132" spans="7:27" x14ac:dyDescent="0.15">
      <c r="G132" s="69"/>
      <c r="H132" s="70"/>
      <c r="I132" s="70" t="e">
        <f>ABS(H117-I117)</f>
        <v>#DIV/0!</v>
      </c>
      <c r="J132" s="70"/>
      <c r="K132" s="70"/>
      <c r="L132" s="70"/>
      <c r="M132" s="70"/>
      <c r="N132" s="70"/>
      <c r="O132" s="70"/>
      <c r="P132" s="71"/>
      <c r="R132" s="69"/>
      <c r="S132" s="70"/>
      <c r="T132" s="70" t="e">
        <f>ABS(S117-T117)</f>
        <v>#DIV/0!</v>
      </c>
      <c r="U132" s="70"/>
      <c r="V132" s="70"/>
      <c r="W132" s="70"/>
      <c r="X132" s="70"/>
      <c r="Y132" s="70"/>
      <c r="Z132" s="70"/>
      <c r="AA132" s="71"/>
    </row>
    <row r="133" spans="7:27" x14ac:dyDescent="0.15">
      <c r="G133" s="69"/>
      <c r="H133" s="70"/>
      <c r="I133" s="70" t="e">
        <f>ABS(H118-I118)</f>
        <v>#DIV/0!</v>
      </c>
      <c r="J133" s="70"/>
      <c r="K133" s="70"/>
      <c r="L133" s="70"/>
      <c r="M133" s="70"/>
      <c r="N133" s="70"/>
      <c r="O133" s="70"/>
      <c r="P133" s="71"/>
      <c r="R133" s="69"/>
      <c r="S133" s="70"/>
      <c r="T133" s="70" t="e">
        <f>ABS(S118-T118)</f>
        <v>#DIV/0!</v>
      </c>
      <c r="U133" s="70"/>
      <c r="V133" s="70"/>
      <c r="W133" s="70"/>
      <c r="X133" s="70"/>
      <c r="Y133" s="70"/>
      <c r="Z133" s="70"/>
      <c r="AA133" s="71"/>
    </row>
    <row r="134" spans="7:27" x14ac:dyDescent="0.15">
      <c r="G134" s="69"/>
      <c r="H134" s="70"/>
      <c r="I134" s="70" t="e">
        <f>ABS(H119-I119)</f>
        <v>#DIV/0!</v>
      </c>
      <c r="J134" s="70"/>
      <c r="K134" s="70"/>
      <c r="L134" s="70"/>
      <c r="M134" s="70"/>
      <c r="N134" s="70"/>
      <c r="O134" s="70"/>
      <c r="P134" s="71"/>
      <c r="R134" s="69"/>
      <c r="S134" s="70"/>
      <c r="T134" s="70" t="e">
        <f>ABS(S119-T119)</f>
        <v>#DIV/0!</v>
      </c>
      <c r="U134" s="70"/>
      <c r="V134" s="70"/>
      <c r="W134" s="70"/>
      <c r="X134" s="70"/>
      <c r="Y134" s="70"/>
      <c r="Z134" s="70"/>
      <c r="AA134" s="71"/>
    </row>
    <row r="135" spans="7:27" x14ac:dyDescent="0.15">
      <c r="G135" s="74"/>
      <c r="H135" s="75"/>
      <c r="I135" s="75" t="e">
        <f>ABS(H120-I120)</f>
        <v>#DIV/0!</v>
      </c>
      <c r="J135" s="75"/>
      <c r="K135" s="75"/>
      <c r="L135" s="75"/>
      <c r="M135" s="75"/>
      <c r="N135" s="75"/>
      <c r="O135" s="75"/>
      <c r="P135" s="76"/>
      <c r="R135" s="74"/>
      <c r="S135" s="75"/>
      <c r="T135" s="75" t="e">
        <f>ABS(S120-T120)</f>
        <v>#DIV/0!</v>
      </c>
      <c r="U135" s="75"/>
      <c r="V135" s="75"/>
      <c r="W135" s="75"/>
      <c r="X135" s="75"/>
      <c r="Y135" s="75"/>
      <c r="Z135" s="75"/>
      <c r="AA135" s="76"/>
    </row>
    <row r="136" spans="7:27" x14ac:dyDescent="0.15">
      <c r="I136" s="75" t="e">
        <f t="shared" ref="I136:I138" si="174">ABS(H121-I121)</f>
        <v>#DIV/0!</v>
      </c>
      <c r="T136" s="75" t="e">
        <f t="shared" ref="T136:T138" si="175">ABS(S121-T121)</f>
        <v>#DIV/0!</v>
      </c>
    </row>
    <row r="137" spans="7:27" x14ac:dyDescent="0.15">
      <c r="I137" s="75" t="e">
        <f t="shared" si="174"/>
        <v>#DIV/0!</v>
      </c>
      <c r="T137" s="75" t="e">
        <f t="shared" si="175"/>
        <v>#DIV/0!</v>
      </c>
    </row>
    <row r="138" spans="7:27" x14ac:dyDescent="0.15">
      <c r="I138" s="75" t="e">
        <f t="shared" si="174"/>
        <v>#DIV/0!</v>
      </c>
      <c r="T138" s="75" t="e">
        <f t="shared" si="175"/>
        <v>#DIV/0!</v>
      </c>
    </row>
  </sheetData>
  <sheetProtection formatCells="0" formatColumns="0" formatRows="0" insertColumns="0" insertRows="0" insertHyperlinks="0" deleteColumns="0" deleteRows="0" sort="0" autoFilter="0" pivotTables="0"/>
  <mergeCells count="519">
    <mergeCell ref="AB91:AB94"/>
    <mergeCell ref="AC91:AC94"/>
    <mergeCell ref="AD91:AD94"/>
    <mergeCell ref="AB83:AB86"/>
    <mergeCell ref="AC83:AC86"/>
    <mergeCell ref="AD83:AD86"/>
    <mergeCell ref="Z87:Z90"/>
    <mergeCell ref="AA87:AA90"/>
    <mergeCell ref="AB87:AB90"/>
    <mergeCell ref="AC87:AC90"/>
    <mergeCell ref="AD87:AD90"/>
    <mergeCell ref="T91:T94"/>
    <mergeCell ref="V91:V94"/>
    <mergeCell ref="W91:W94"/>
    <mergeCell ref="K93:K94"/>
    <mergeCell ref="Z83:Z86"/>
    <mergeCell ref="AA83:AA86"/>
    <mergeCell ref="Z91:Z94"/>
    <mergeCell ref="AA91:AA94"/>
    <mergeCell ref="T87:T90"/>
    <mergeCell ref="V87:V90"/>
    <mergeCell ref="W87:W90"/>
    <mergeCell ref="K89:K90"/>
    <mergeCell ref="K91:K92"/>
    <mergeCell ref="M91:M94"/>
    <mergeCell ref="N91:N94"/>
    <mergeCell ref="O91:O94"/>
    <mergeCell ref="P91:P94"/>
    <mergeCell ref="S91:S94"/>
    <mergeCell ref="T83:T86"/>
    <mergeCell ref="V83:V86"/>
    <mergeCell ref="W83:W86"/>
    <mergeCell ref="K85:K86"/>
    <mergeCell ref="K87:K88"/>
    <mergeCell ref="M87:M90"/>
    <mergeCell ref="N87:N90"/>
    <mergeCell ref="O87:O90"/>
    <mergeCell ref="P87:P90"/>
    <mergeCell ref="S87:S90"/>
    <mergeCell ref="U52:W52"/>
    <mergeCell ref="Y52:AC52"/>
    <mergeCell ref="AD52:AH52"/>
    <mergeCell ref="AJ51:AO56"/>
    <mergeCell ref="K83:K84"/>
    <mergeCell ref="M83:M86"/>
    <mergeCell ref="N83:N86"/>
    <mergeCell ref="O83:O86"/>
    <mergeCell ref="P83:P86"/>
    <mergeCell ref="S83:S86"/>
    <mergeCell ref="L54:N54"/>
    <mergeCell ref="O54:Q54"/>
    <mergeCell ref="R54:T54"/>
    <mergeCell ref="U54:W54"/>
    <mergeCell ref="AA79:AA82"/>
    <mergeCell ref="AB79:AB82"/>
    <mergeCell ref="AC79:AC82"/>
    <mergeCell ref="AD79:AD82"/>
    <mergeCell ref="K81:K82"/>
    <mergeCell ref="S79:S82"/>
    <mergeCell ref="B52:C52"/>
    <mergeCell ref="D52:H52"/>
    <mergeCell ref="I52:K52"/>
    <mergeCell ref="L52:N52"/>
    <mergeCell ref="O52:Q52"/>
    <mergeCell ref="R52:T52"/>
    <mergeCell ref="AD55:AH55"/>
    <mergeCell ref="B51:C51"/>
    <mergeCell ref="D51:H51"/>
    <mergeCell ref="I51:K51"/>
    <mergeCell ref="L51:N51"/>
    <mergeCell ref="O51:Q51"/>
    <mergeCell ref="R51:T51"/>
    <mergeCell ref="U51:W51"/>
    <mergeCell ref="Y51:AC51"/>
    <mergeCell ref="AD51:AH51"/>
    <mergeCell ref="Y54:AC54"/>
    <mergeCell ref="AD54:AH54"/>
    <mergeCell ref="U53:W53"/>
    <mergeCell ref="Y53:AC53"/>
    <mergeCell ref="AD53:AH53"/>
    <mergeCell ref="B54:C54"/>
    <mergeCell ref="D54:H54"/>
    <mergeCell ref="I54:K54"/>
    <mergeCell ref="B53:C53"/>
    <mergeCell ref="D53:H53"/>
    <mergeCell ref="I53:K53"/>
    <mergeCell ref="L53:N53"/>
    <mergeCell ref="O53:Q53"/>
    <mergeCell ref="R53:T53"/>
    <mergeCell ref="AI38:AM41"/>
    <mergeCell ref="F39:G39"/>
    <mergeCell ref="AD39:AH39"/>
    <mergeCell ref="D40:E41"/>
    <mergeCell ref="F40:G40"/>
    <mergeCell ref="K40:K41"/>
    <mergeCell ref="L40:L41"/>
    <mergeCell ref="M40:M41"/>
    <mergeCell ref="AD40:AH40"/>
    <mergeCell ref="F41:G41"/>
    <mergeCell ref="V38:V41"/>
    <mergeCell ref="W38:W41"/>
    <mergeCell ref="X38:X41"/>
    <mergeCell ref="Y38:Y41"/>
    <mergeCell ref="AB38:AC41"/>
    <mergeCell ref="AD38:AH38"/>
    <mergeCell ref="AD41:AH41"/>
    <mergeCell ref="N38:N41"/>
    <mergeCell ref="O38:O41"/>
    <mergeCell ref="P38:P41"/>
    <mergeCell ref="Q38:S41"/>
    <mergeCell ref="T38:T41"/>
    <mergeCell ref="U38:U41"/>
    <mergeCell ref="B38:C41"/>
    <mergeCell ref="D38:E39"/>
    <mergeCell ref="F38:G38"/>
    <mergeCell ref="K38:K39"/>
    <mergeCell ref="L38:L39"/>
    <mergeCell ref="M38:M39"/>
    <mergeCell ref="AI34:AM37"/>
    <mergeCell ref="F35:G35"/>
    <mergeCell ref="AD35:AH35"/>
    <mergeCell ref="P34:P37"/>
    <mergeCell ref="Q34:S37"/>
    <mergeCell ref="T34:T37"/>
    <mergeCell ref="U34:U37"/>
    <mergeCell ref="V34:V37"/>
    <mergeCell ref="W34:W37"/>
    <mergeCell ref="F36:G36"/>
    <mergeCell ref="K36:K37"/>
    <mergeCell ref="L36:L37"/>
    <mergeCell ref="M36:M37"/>
    <mergeCell ref="AD36:AH36"/>
    <mergeCell ref="F37:G37"/>
    <mergeCell ref="AD37:AH37"/>
    <mergeCell ref="X34:X37"/>
    <mergeCell ref="Y34:Y37"/>
    <mergeCell ref="AB34:AC37"/>
    <mergeCell ref="AD34:AH34"/>
    <mergeCell ref="F33:G33"/>
    <mergeCell ref="AD33:AH33"/>
    <mergeCell ref="B34:C37"/>
    <mergeCell ref="D34:E35"/>
    <mergeCell ref="F34:G34"/>
    <mergeCell ref="K34:K35"/>
    <mergeCell ref="L34:L35"/>
    <mergeCell ref="M34:M35"/>
    <mergeCell ref="N34:N37"/>
    <mergeCell ref="O34:O37"/>
    <mergeCell ref="B30:C33"/>
    <mergeCell ref="K30:K31"/>
    <mergeCell ref="L30:L31"/>
    <mergeCell ref="D36:E37"/>
    <mergeCell ref="AD30:AH30"/>
    <mergeCell ref="AI30:AM33"/>
    <mergeCell ref="F31:G31"/>
    <mergeCell ref="AD31:AH31"/>
    <mergeCell ref="D32:E33"/>
    <mergeCell ref="F32:G32"/>
    <mergeCell ref="K32:K33"/>
    <mergeCell ref="L32:L33"/>
    <mergeCell ref="M32:M33"/>
    <mergeCell ref="AD32:AH32"/>
    <mergeCell ref="U30:U33"/>
    <mergeCell ref="V30:V33"/>
    <mergeCell ref="W30:W33"/>
    <mergeCell ref="X30:X33"/>
    <mergeCell ref="Y30:Y33"/>
    <mergeCell ref="AB30:AC33"/>
    <mergeCell ref="M30:M31"/>
    <mergeCell ref="N30:N33"/>
    <mergeCell ref="O30:O33"/>
    <mergeCell ref="P30:P33"/>
    <mergeCell ref="Q30:S33"/>
    <mergeCell ref="T30:T33"/>
    <mergeCell ref="D30:E31"/>
    <mergeCell ref="F30:G30"/>
    <mergeCell ref="W79:W82"/>
    <mergeCell ref="X79:X82"/>
    <mergeCell ref="Z79:Z82"/>
    <mergeCell ref="AA75:AA78"/>
    <mergeCell ref="AB75:AB78"/>
    <mergeCell ref="AC75:AC78"/>
    <mergeCell ref="AD75:AD78"/>
    <mergeCell ref="W75:W78"/>
    <mergeCell ref="X75:X78"/>
    <mergeCell ref="Z75:Z78"/>
    <mergeCell ref="K79:K80"/>
    <mergeCell ref="M79:M82"/>
    <mergeCell ref="N79:N82"/>
    <mergeCell ref="O79:O82"/>
    <mergeCell ref="P79:P82"/>
    <mergeCell ref="S75:S78"/>
    <mergeCell ref="T75:T78"/>
    <mergeCell ref="V75:V78"/>
    <mergeCell ref="T79:T82"/>
    <mergeCell ref="V79:V82"/>
    <mergeCell ref="K75:K76"/>
    <mergeCell ref="M75:M78"/>
    <mergeCell ref="N75:N78"/>
    <mergeCell ref="O75:O78"/>
    <mergeCell ref="P75:P78"/>
    <mergeCell ref="S71:S74"/>
    <mergeCell ref="T71:T74"/>
    <mergeCell ref="V71:V74"/>
    <mergeCell ref="W71:W74"/>
    <mergeCell ref="K77:K78"/>
    <mergeCell ref="AA67:AA70"/>
    <mergeCell ref="AB67:AB70"/>
    <mergeCell ref="AC67:AC70"/>
    <mergeCell ref="AD67:AD70"/>
    <mergeCell ref="K69:K70"/>
    <mergeCell ref="K71:K72"/>
    <mergeCell ref="M71:M74"/>
    <mergeCell ref="N71:N74"/>
    <mergeCell ref="O71:O74"/>
    <mergeCell ref="P71:P74"/>
    <mergeCell ref="S67:S70"/>
    <mergeCell ref="T67:T70"/>
    <mergeCell ref="V67:V70"/>
    <mergeCell ref="W67:W70"/>
    <mergeCell ref="X67:X70"/>
    <mergeCell ref="Z67:Z70"/>
    <mergeCell ref="AA71:AA74"/>
    <mergeCell ref="AB71:AB74"/>
    <mergeCell ref="AC71:AC74"/>
    <mergeCell ref="AD71:AD74"/>
    <mergeCell ref="K73:K74"/>
    <mergeCell ref="X71:X74"/>
    <mergeCell ref="Z71:Z74"/>
    <mergeCell ref="K67:K68"/>
    <mergeCell ref="M67:M70"/>
    <mergeCell ref="N67:N70"/>
    <mergeCell ref="O67:O70"/>
    <mergeCell ref="P67:P70"/>
    <mergeCell ref="S63:S66"/>
    <mergeCell ref="T63:T66"/>
    <mergeCell ref="V63:V66"/>
    <mergeCell ref="W63:W66"/>
    <mergeCell ref="Z61:Z62"/>
    <mergeCell ref="AA61:AA62"/>
    <mergeCell ref="AB61:AB62"/>
    <mergeCell ref="AC61:AC62"/>
    <mergeCell ref="AD61:AD62"/>
    <mergeCell ref="K63:K64"/>
    <mergeCell ref="M63:M66"/>
    <mergeCell ref="N63:N66"/>
    <mergeCell ref="O63:O66"/>
    <mergeCell ref="P63:P66"/>
    <mergeCell ref="K61:K62"/>
    <mergeCell ref="N61:N62"/>
    <mergeCell ref="O61:O62"/>
    <mergeCell ref="P61:P62"/>
    <mergeCell ref="T61:T62"/>
    <mergeCell ref="Y61:Y62"/>
    <mergeCell ref="AA63:AA66"/>
    <mergeCell ref="AB63:AB66"/>
    <mergeCell ref="AC63:AC66"/>
    <mergeCell ref="AD63:AD66"/>
    <mergeCell ref="K65:K66"/>
    <mergeCell ref="X63:X66"/>
    <mergeCell ref="Z63:Z66"/>
    <mergeCell ref="Y55:AC55"/>
    <mergeCell ref="B56:C56"/>
    <mergeCell ref="D56:E56"/>
    <mergeCell ref="F56:H56"/>
    <mergeCell ref="J56:K56"/>
    <mergeCell ref="L56:N56"/>
    <mergeCell ref="O56:Q56"/>
    <mergeCell ref="R56:T56"/>
    <mergeCell ref="U56:W56"/>
    <mergeCell ref="B55:C55"/>
    <mergeCell ref="D55:H55"/>
    <mergeCell ref="I55:K55"/>
    <mergeCell ref="L55:N55"/>
    <mergeCell ref="O55:Q55"/>
    <mergeCell ref="R55:T55"/>
    <mergeCell ref="U55:W55"/>
    <mergeCell ref="Y50:AC50"/>
    <mergeCell ref="AD50:AH50"/>
    <mergeCell ref="AJ50:AO50"/>
    <mergeCell ref="U49:W49"/>
    <mergeCell ref="Y49:AC49"/>
    <mergeCell ref="AD49:AH49"/>
    <mergeCell ref="B50:C50"/>
    <mergeCell ref="D50:H50"/>
    <mergeCell ref="I50:K50"/>
    <mergeCell ref="L50:N50"/>
    <mergeCell ref="O50:Q50"/>
    <mergeCell ref="R50:T50"/>
    <mergeCell ref="U50:W50"/>
    <mergeCell ref="B49:C49"/>
    <mergeCell ref="D49:H49"/>
    <mergeCell ref="I49:K49"/>
    <mergeCell ref="L49:N49"/>
    <mergeCell ref="O49:Q49"/>
    <mergeCell ref="R49:T49"/>
    <mergeCell ref="B48:C48"/>
    <mergeCell ref="D48:H48"/>
    <mergeCell ref="I48:K48"/>
    <mergeCell ref="L48:N48"/>
    <mergeCell ref="O48:Q48"/>
    <mergeCell ref="R48:T48"/>
    <mergeCell ref="X46:X47"/>
    <mergeCell ref="Y46:AC47"/>
    <mergeCell ref="AD46:AH47"/>
    <mergeCell ref="B46:C47"/>
    <mergeCell ref="D46:H47"/>
    <mergeCell ref="I46:K47"/>
    <mergeCell ref="AJ46:AO46"/>
    <mergeCell ref="L47:N47"/>
    <mergeCell ref="O47:Q47"/>
    <mergeCell ref="AJ47:AO49"/>
    <mergeCell ref="U48:W48"/>
    <mergeCell ref="Y48:AC48"/>
    <mergeCell ref="AD48:AH48"/>
    <mergeCell ref="W42:Y43"/>
    <mergeCell ref="AB42:AC43"/>
    <mergeCell ref="AD42:AH43"/>
    <mergeCell ref="AI42:AM43"/>
    <mergeCell ref="L46:Q46"/>
    <mergeCell ref="R46:T47"/>
    <mergeCell ref="U46:W47"/>
    <mergeCell ref="O42:O43"/>
    <mergeCell ref="P42:P43"/>
    <mergeCell ref="Q42:S43"/>
    <mergeCell ref="T42:T43"/>
    <mergeCell ref="U42:U43"/>
    <mergeCell ref="V42:V43"/>
    <mergeCell ref="B42:C43"/>
    <mergeCell ref="D42:E43"/>
    <mergeCell ref="F42:G43"/>
    <mergeCell ref="H42:J43"/>
    <mergeCell ref="K42:M43"/>
    <mergeCell ref="N42:N43"/>
    <mergeCell ref="AI26:AM29"/>
    <mergeCell ref="F27:G27"/>
    <mergeCell ref="AD27:AH27"/>
    <mergeCell ref="D28:E29"/>
    <mergeCell ref="F28:G28"/>
    <mergeCell ref="K28:K29"/>
    <mergeCell ref="L28:L29"/>
    <mergeCell ref="M28:M29"/>
    <mergeCell ref="AD28:AH28"/>
    <mergeCell ref="F29:G29"/>
    <mergeCell ref="V26:V29"/>
    <mergeCell ref="W26:W29"/>
    <mergeCell ref="X26:X29"/>
    <mergeCell ref="Y26:Y29"/>
    <mergeCell ref="AB26:AC29"/>
    <mergeCell ref="AD26:AH26"/>
    <mergeCell ref="AD29:AH29"/>
    <mergeCell ref="N26:N29"/>
    <mergeCell ref="O26:O29"/>
    <mergeCell ref="P26:P29"/>
    <mergeCell ref="Q26:S29"/>
    <mergeCell ref="T26:T29"/>
    <mergeCell ref="U26:U29"/>
    <mergeCell ref="B26:C29"/>
    <mergeCell ref="D26:E27"/>
    <mergeCell ref="F26:G26"/>
    <mergeCell ref="K26:K27"/>
    <mergeCell ref="L26:L27"/>
    <mergeCell ref="M26:M27"/>
    <mergeCell ref="AI22:AM25"/>
    <mergeCell ref="F23:G23"/>
    <mergeCell ref="AD23:AH23"/>
    <mergeCell ref="D24:E25"/>
    <mergeCell ref="F24:G24"/>
    <mergeCell ref="K24:K25"/>
    <mergeCell ref="L24:L25"/>
    <mergeCell ref="M24:M25"/>
    <mergeCell ref="AD24:AH24"/>
    <mergeCell ref="F25:G25"/>
    <mergeCell ref="V22:V25"/>
    <mergeCell ref="W22:W25"/>
    <mergeCell ref="X22:X25"/>
    <mergeCell ref="Y22:Y25"/>
    <mergeCell ref="AB22:AC25"/>
    <mergeCell ref="AD22:AH22"/>
    <mergeCell ref="AD25:AH25"/>
    <mergeCell ref="N22:N25"/>
    <mergeCell ref="O22:O25"/>
    <mergeCell ref="P22:P25"/>
    <mergeCell ref="Q22:S25"/>
    <mergeCell ref="T22:T25"/>
    <mergeCell ref="U22:U25"/>
    <mergeCell ref="B22:C25"/>
    <mergeCell ref="D22:E23"/>
    <mergeCell ref="F22:G22"/>
    <mergeCell ref="K22:K23"/>
    <mergeCell ref="L22:L23"/>
    <mergeCell ref="M22:M23"/>
    <mergeCell ref="AI18:AM21"/>
    <mergeCell ref="F19:G19"/>
    <mergeCell ref="AD19:AH19"/>
    <mergeCell ref="D20:E21"/>
    <mergeCell ref="F20:G20"/>
    <mergeCell ref="K20:K21"/>
    <mergeCell ref="L20:L21"/>
    <mergeCell ref="M20:M21"/>
    <mergeCell ref="AD20:AH20"/>
    <mergeCell ref="F21:G21"/>
    <mergeCell ref="V18:V21"/>
    <mergeCell ref="W18:W21"/>
    <mergeCell ref="X18:X21"/>
    <mergeCell ref="Y18:Y21"/>
    <mergeCell ref="AB18:AC21"/>
    <mergeCell ref="AD18:AH18"/>
    <mergeCell ref="AD21:AH21"/>
    <mergeCell ref="N18:N21"/>
    <mergeCell ref="O18:O21"/>
    <mergeCell ref="P18:P21"/>
    <mergeCell ref="Q18:S21"/>
    <mergeCell ref="T18:T21"/>
    <mergeCell ref="U18:U21"/>
    <mergeCell ref="B18:C21"/>
    <mergeCell ref="D18:E19"/>
    <mergeCell ref="F18:G18"/>
    <mergeCell ref="K18:K19"/>
    <mergeCell ref="L18:L19"/>
    <mergeCell ref="M18:M19"/>
    <mergeCell ref="N10:N13"/>
    <mergeCell ref="AI14:AM17"/>
    <mergeCell ref="F15:G15"/>
    <mergeCell ref="AD15:AH15"/>
    <mergeCell ref="D16:E17"/>
    <mergeCell ref="F16:G16"/>
    <mergeCell ref="K16:K17"/>
    <mergeCell ref="L16:L17"/>
    <mergeCell ref="M16:M17"/>
    <mergeCell ref="AD16:AH16"/>
    <mergeCell ref="F17:G17"/>
    <mergeCell ref="V14:V17"/>
    <mergeCell ref="W14:W17"/>
    <mergeCell ref="X14:X17"/>
    <mergeCell ref="Y14:Y17"/>
    <mergeCell ref="AB14:AC17"/>
    <mergeCell ref="AD14:AH14"/>
    <mergeCell ref="AD17:AH17"/>
    <mergeCell ref="N14:N17"/>
    <mergeCell ref="O14:O17"/>
    <mergeCell ref="P14:P17"/>
    <mergeCell ref="Q14:S17"/>
    <mergeCell ref="T14:T17"/>
    <mergeCell ref="U14:U17"/>
    <mergeCell ref="F9:G9"/>
    <mergeCell ref="B14:C17"/>
    <mergeCell ref="D14:E15"/>
    <mergeCell ref="F14:G14"/>
    <mergeCell ref="K14:K15"/>
    <mergeCell ref="L14:L15"/>
    <mergeCell ref="M14:M15"/>
    <mergeCell ref="AI10:AM13"/>
    <mergeCell ref="F11:G11"/>
    <mergeCell ref="AD11:AH11"/>
    <mergeCell ref="D12:E13"/>
    <mergeCell ref="F12:G12"/>
    <mergeCell ref="K12:K13"/>
    <mergeCell ref="L12:L13"/>
    <mergeCell ref="M12:M13"/>
    <mergeCell ref="AD12:AH12"/>
    <mergeCell ref="F13:G13"/>
    <mergeCell ref="V10:V13"/>
    <mergeCell ref="W10:W13"/>
    <mergeCell ref="X10:X13"/>
    <mergeCell ref="Y10:Y13"/>
    <mergeCell ref="AB10:AC13"/>
    <mergeCell ref="AD10:AH10"/>
    <mergeCell ref="AD13:AH13"/>
    <mergeCell ref="B10:C13"/>
    <mergeCell ref="D10:E11"/>
    <mergeCell ref="F10:G10"/>
    <mergeCell ref="K10:K11"/>
    <mergeCell ref="L10:L11"/>
    <mergeCell ref="M10:M11"/>
    <mergeCell ref="AB7:AC9"/>
    <mergeCell ref="AD7:AH9"/>
    <mergeCell ref="AI7:AM9"/>
    <mergeCell ref="B8:C9"/>
    <mergeCell ref="D8:E9"/>
    <mergeCell ref="F8:G8"/>
    <mergeCell ref="K8:K9"/>
    <mergeCell ref="L8:L9"/>
    <mergeCell ref="M8:M9"/>
    <mergeCell ref="N8:P9"/>
    <mergeCell ref="O10:O13"/>
    <mergeCell ref="P10:P13"/>
    <mergeCell ref="Q10:S13"/>
    <mergeCell ref="T10:T13"/>
    <mergeCell ref="U10:U13"/>
    <mergeCell ref="Q8:S9"/>
    <mergeCell ref="T8:V9"/>
    <mergeCell ref="W8:Y9"/>
    <mergeCell ref="B7:C7"/>
    <mergeCell ref="D7:E7"/>
    <mergeCell ref="F7:G7"/>
    <mergeCell ref="H7:J7"/>
    <mergeCell ref="K7:M7"/>
    <mergeCell ref="N7:P7"/>
    <mergeCell ref="Q7:S7"/>
    <mergeCell ref="T7:V7"/>
    <mergeCell ref="W7:Y7"/>
    <mergeCell ref="A1:AP1"/>
    <mergeCell ref="B3:E5"/>
    <mergeCell ref="G3:H3"/>
    <mergeCell ref="I3:P3"/>
    <mergeCell ref="Q3:S3"/>
    <mergeCell ref="U3:W3"/>
    <mergeCell ref="X3:Y3"/>
    <mergeCell ref="AB3:AD3"/>
    <mergeCell ref="AE3:AM3"/>
    <mergeCell ref="AO3:AP3"/>
    <mergeCell ref="AO4:AP5"/>
    <mergeCell ref="G4:H5"/>
    <mergeCell ref="I4:P5"/>
    <mergeCell ref="Q4:S5"/>
    <mergeCell ref="T4:Y5"/>
    <mergeCell ref="AB4:AD5"/>
    <mergeCell ref="AE4:AM5"/>
  </mergeCells>
  <phoneticPr fontId="2"/>
  <printOptions horizontalCentered="1" verticalCentered="1"/>
  <pageMargins left="0.39370078740157483" right="0.39370078740157483" top="0.39370078740157483" bottom="0.39370078740157483" header="0" footer="0"/>
  <pageSetup paperSize="8" scale="62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D60"/>
  <sheetViews>
    <sheetView tabSelected="1" zoomScale="40" zoomScaleNormal="40" zoomScaleSheetLayoutView="50" workbookViewId="0">
      <selection activeCell="J3" sqref="J3:V4"/>
    </sheetView>
  </sheetViews>
  <sheetFormatPr defaultRowHeight="13.5" x14ac:dyDescent="0.15"/>
  <cols>
    <col min="1" max="50" width="5.625" customWidth="1"/>
    <col min="51" max="56" width="5.625" style="6" customWidth="1"/>
    <col min="57" max="96" width="5.625" customWidth="1"/>
  </cols>
  <sheetData>
    <row r="1" spans="1:56" s="11" customFormat="1" ht="32.1" customHeight="1" thickBot="1" x14ac:dyDescent="0.2">
      <c r="A1" s="77" t="s">
        <v>168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37"/>
      <c r="BB1" s="37"/>
      <c r="BC1" s="37"/>
      <c r="BD1" s="37"/>
    </row>
    <row r="2" spans="1:56" s="11" customFormat="1" ht="21.95" customHeight="1" thickBot="1" x14ac:dyDescent="0.2">
      <c r="B2" s="78" t="s">
        <v>56</v>
      </c>
      <c r="C2" s="79"/>
      <c r="D2" s="80"/>
      <c r="E2" s="81"/>
      <c r="F2" s="16"/>
      <c r="G2" s="88" t="s">
        <v>47</v>
      </c>
      <c r="H2" s="89"/>
      <c r="I2" s="89"/>
      <c r="J2" s="89" t="s">
        <v>169</v>
      </c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90" t="s">
        <v>50</v>
      </c>
      <c r="X2" s="89"/>
      <c r="Y2" s="89"/>
      <c r="Z2" s="435"/>
      <c r="AA2" s="435"/>
      <c r="AB2" s="436"/>
      <c r="AC2" s="90" t="s">
        <v>49</v>
      </c>
      <c r="AD2" s="89"/>
      <c r="AE2" s="89"/>
      <c r="AF2" s="91"/>
      <c r="AG2" s="91"/>
      <c r="AH2" s="91"/>
      <c r="AI2" s="92"/>
      <c r="AK2" s="36"/>
      <c r="AL2" s="88" t="s">
        <v>52</v>
      </c>
      <c r="AM2" s="89"/>
      <c r="AN2" s="89"/>
      <c r="AO2" s="89" t="s">
        <v>54</v>
      </c>
      <c r="AP2" s="89"/>
      <c r="AQ2" s="89"/>
      <c r="AR2" s="89"/>
      <c r="AS2" s="89"/>
      <c r="AT2" s="89"/>
      <c r="AU2" s="89"/>
      <c r="AV2" s="89"/>
      <c r="AW2" s="93"/>
      <c r="AX2" s="12"/>
      <c r="AY2" s="94" t="s">
        <v>55</v>
      </c>
      <c r="AZ2" s="95"/>
      <c r="BA2" s="12"/>
    </row>
    <row r="3" spans="1:56" s="11" customFormat="1" ht="21.95" customHeight="1" thickBot="1" x14ac:dyDescent="0.2">
      <c r="B3" s="82"/>
      <c r="C3" s="83"/>
      <c r="D3" s="83"/>
      <c r="E3" s="84"/>
      <c r="F3" s="16"/>
      <c r="G3" s="120" t="s">
        <v>48</v>
      </c>
      <c r="H3" s="121"/>
      <c r="I3" s="121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2" t="s">
        <v>51</v>
      </c>
      <c r="X3" s="433"/>
      <c r="Y3" s="433"/>
      <c r="Z3" s="116"/>
      <c r="AA3" s="116"/>
      <c r="AB3" s="116"/>
      <c r="AC3" s="116"/>
      <c r="AD3" s="116"/>
      <c r="AE3" s="116"/>
      <c r="AF3" s="116"/>
      <c r="AG3" s="116"/>
      <c r="AH3" s="116"/>
      <c r="AI3" s="117"/>
      <c r="AK3" s="36"/>
      <c r="AL3" s="120" t="s">
        <v>53</v>
      </c>
      <c r="AM3" s="121"/>
      <c r="AN3" s="121"/>
      <c r="AO3" s="122"/>
      <c r="AP3" s="122"/>
      <c r="AQ3" s="122"/>
      <c r="AR3" s="122"/>
      <c r="AS3" s="122"/>
      <c r="AT3" s="122"/>
      <c r="AU3" s="122"/>
      <c r="AV3" s="122"/>
      <c r="AW3" s="123"/>
      <c r="AX3" s="17"/>
      <c r="AY3" s="96"/>
      <c r="AZ3" s="97"/>
      <c r="BA3" s="17"/>
    </row>
    <row r="4" spans="1:56" s="11" customFormat="1" ht="21.95" customHeight="1" thickBot="1" x14ac:dyDescent="0.2">
      <c r="B4" s="85"/>
      <c r="C4" s="86"/>
      <c r="D4" s="86"/>
      <c r="E4" s="87"/>
      <c r="G4" s="108"/>
      <c r="H4" s="109"/>
      <c r="I4" s="109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4"/>
      <c r="X4" s="115"/>
      <c r="Y4" s="115"/>
      <c r="Z4" s="118"/>
      <c r="AA4" s="118"/>
      <c r="AB4" s="118"/>
      <c r="AC4" s="118"/>
      <c r="AD4" s="118"/>
      <c r="AE4" s="118"/>
      <c r="AF4" s="118"/>
      <c r="AG4" s="118"/>
      <c r="AH4" s="118"/>
      <c r="AI4" s="119"/>
      <c r="AK4" s="36"/>
      <c r="AL4" s="108"/>
      <c r="AM4" s="109"/>
      <c r="AN4" s="109"/>
      <c r="AO4" s="122"/>
      <c r="AP4" s="122"/>
      <c r="AQ4" s="122"/>
      <c r="AR4" s="122"/>
      <c r="AS4" s="122"/>
      <c r="AT4" s="122"/>
      <c r="AU4" s="122"/>
      <c r="AV4" s="122"/>
      <c r="AW4" s="123"/>
      <c r="AX4" s="17"/>
      <c r="AY4" s="96"/>
      <c r="AZ4" s="97"/>
      <c r="BA4" s="17"/>
    </row>
    <row r="5" spans="1:56" s="4" customFormat="1" ht="24.95" customHeight="1" thickBot="1" x14ac:dyDescent="0.2">
      <c r="B5" s="3" t="s">
        <v>4</v>
      </c>
      <c r="AL5" s="3" t="s">
        <v>5</v>
      </c>
      <c r="AM5" s="7"/>
      <c r="AN5" s="7"/>
      <c r="AO5" s="7"/>
      <c r="AP5" s="7"/>
      <c r="AQ5" s="7"/>
      <c r="AR5" s="7"/>
      <c r="AS5" s="7"/>
      <c r="AT5" s="7"/>
      <c r="AU5" s="7"/>
      <c r="AV5" s="7"/>
      <c r="AW5" s="3"/>
    </row>
    <row r="6" spans="1:56" s="1" customFormat="1" ht="30" customHeight="1" thickBot="1" x14ac:dyDescent="0.2">
      <c r="B6" s="98" t="s">
        <v>2</v>
      </c>
      <c r="C6" s="99"/>
      <c r="D6" s="99" t="s">
        <v>6</v>
      </c>
      <c r="E6" s="99"/>
      <c r="F6" s="100" t="s">
        <v>7</v>
      </c>
      <c r="G6" s="101"/>
      <c r="H6" s="100" t="s">
        <v>8</v>
      </c>
      <c r="I6" s="102"/>
      <c r="J6" s="102"/>
      <c r="K6" s="102"/>
      <c r="L6" s="101"/>
      <c r="M6" s="99" t="s">
        <v>9</v>
      </c>
      <c r="N6" s="99"/>
      <c r="O6" s="99"/>
      <c r="P6" s="99"/>
      <c r="Q6" s="99"/>
      <c r="R6" s="99" t="s">
        <v>10</v>
      </c>
      <c r="S6" s="99"/>
      <c r="T6" s="99"/>
      <c r="U6" s="99"/>
      <c r="V6" s="99"/>
      <c r="W6" s="99" t="s">
        <v>1</v>
      </c>
      <c r="X6" s="99"/>
      <c r="Y6" s="99"/>
      <c r="Z6" s="101" t="s">
        <v>11</v>
      </c>
      <c r="AA6" s="101"/>
      <c r="AB6" s="101"/>
      <c r="AC6" s="99"/>
      <c r="AD6" s="100"/>
      <c r="AE6" s="103" t="s">
        <v>0</v>
      </c>
      <c r="AF6" s="144"/>
      <c r="AG6" s="144"/>
      <c r="AH6" s="104"/>
      <c r="AI6" s="105"/>
      <c r="AJ6" s="13"/>
      <c r="AL6" s="138" t="s">
        <v>24</v>
      </c>
      <c r="AM6" s="139"/>
      <c r="AN6" s="142" t="s">
        <v>12</v>
      </c>
      <c r="AO6" s="143"/>
      <c r="AP6" s="143"/>
      <c r="AQ6" s="144"/>
      <c r="AR6" s="139"/>
      <c r="AS6" s="143" t="s">
        <v>25</v>
      </c>
      <c r="AT6" s="143"/>
      <c r="AU6" s="143"/>
      <c r="AV6" s="144"/>
      <c r="AW6" s="150"/>
      <c r="AX6" s="2"/>
      <c r="AY6" s="2"/>
      <c r="AZ6" s="2"/>
    </row>
    <row r="7" spans="1:56" s="1" customFormat="1" ht="24" customHeight="1" thickTop="1" x14ac:dyDescent="0.15">
      <c r="B7" s="153" t="s">
        <v>18</v>
      </c>
      <c r="C7" s="154"/>
      <c r="D7" s="154" t="s">
        <v>13</v>
      </c>
      <c r="E7" s="154"/>
      <c r="F7" s="157" t="s">
        <v>14</v>
      </c>
      <c r="G7" s="158"/>
      <c r="H7" s="397"/>
      <c r="I7" s="398"/>
      <c r="J7" s="398"/>
      <c r="K7" s="398"/>
      <c r="L7" s="399"/>
      <c r="M7" s="397"/>
      <c r="N7" s="398"/>
      <c r="O7" s="398"/>
      <c r="P7" s="398"/>
      <c r="Q7" s="399"/>
      <c r="R7" s="165" t="s">
        <v>20</v>
      </c>
      <c r="S7" s="166"/>
      <c r="T7" s="166"/>
      <c r="U7" s="166"/>
      <c r="V7" s="167"/>
      <c r="W7" s="165" t="s">
        <v>20</v>
      </c>
      <c r="X7" s="166"/>
      <c r="Y7" s="167"/>
      <c r="Z7" s="165" t="s">
        <v>20</v>
      </c>
      <c r="AA7" s="166"/>
      <c r="AB7" s="166"/>
      <c r="AC7" s="166"/>
      <c r="AD7" s="166"/>
      <c r="AE7" s="165" t="s">
        <v>31</v>
      </c>
      <c r="AF7" s="166"/>
      <c r="AG7" s="166"/>
      <c r="AH7" s="183"/>
      <c r="AI7" s="184"/>
      <c r="AJ7" s="10"/>
      <c r="AL7" s="140"/>
      <c r="AM7" s="141"/>
      <c r="AN7" s="145"/>
      <c r="AO7" s="146"/>
      <c r="AP7" s="146"/>
      <c r="AQ7" s="146"/>
      <c r="AR7" s="141"/>
      <c r="AS7" s="146"/>
      <c r="AT7" s="146"/>
      <c r="AU7" s="146"/>
      <c r="AV7" s="146"/>
      <c r="AW7" s="151"/>
      <c r="AX7" s="2"/>
      <c r="AY7" s="2"/>
      <c r="AZ7" s="2"/>
    </row>
    <row r="8" spans="1:56" s="1" customFormat="1" ht="24" customHeight="1" thickBot="1" x14ac:dyDescent="0.2">
      <c r="B8" s="155"/>
      <c r="C8" s="156"/>
      <c r="D8" s="156"/>
      <c r="E8" s="156"/>
      <c r="F8" s="188" t="s">
        <v>21</v>
      </c>
      <c r="G8" s="189"/>
      <c r="H8" s="344"/>
      <c r="I8" s="345"/>
      <c r="J8" s="345"/>
      <c r="K8" s="345"/>
      <c r="L8" s="346"/>
      <c r="M8" s="341"/>
      <c r="N8" s="342"/>
      <c r="O8" s="342"/>
      <c r="P8" s="342"/>
      <c r="Q8" s="343"/>
      <c r="R8" s="168"/>
      <c r="S8" s="169"/>
      <c r="T8" s="169"/>
      <c r="U8" s="169"/>
      <c r="V8" s="170"/>
      <c r="W8" s="168"/>
      <c r="X8" s="169"/>
      <c r="Y8" s="170"/>
      <c r="Z8" s="168"/>
      <c r="AA8" s="169"/>
      <c r="AB8" s="169"/>
      <c r="AC8" s="169"/>
      <c r="AD8" s="169"/>
      <c r="AE8" s="185"/>
      <c r="AF8" s="186"/>
      <c r="AG8" s="186"/>
      <c r="AH8" s="186"/>
      <c r="AI8" s="187"/>
      <c r="AJ8" s="10"/>
      <c r="AL8" s="140"/>
      <c r="AM8" s="141"/>
      <c r="AN8" s="147"/>
      <c r="AO8" s="148"/>
      <c r="AP8" s="148"/>
      <c r="AQ8" s="148"/>
      <c r="AR8" s="149"/>
      <c r="AS8" s="148"/>
      <c r="AT8" s="148"/>
      <c r="AU8" s="148"/>
      <c r="AV8" s="148"/>
      <c r="AW8" s="152"/>
      <c r="AX8" s="2"/>
      <c r="AY8" s="2"/>
      <c r="AZ8" s="2"/>
    </row>
    <row r="9" spans="1:56" s="1" customFormat="1" ht="24" customHeight="1" thickTop="1" x14ac:dyDescent="0.15">
      <c r="B9" s="124" t="s">
        <v>18</v>
      </c>
      <c r="C9" s="125"/>
      <c r="D9" s="125" t="s">
        <v>13</v>
      </c>
      <c r="E9" s="125"/>
      <c r="F9" s="130" t="s">
        <v>74</v>
      </c>
      <c r="G9" s="131"/>
      <c r="H9" s="347"/>
      <c r="I9" s="348"/>
      <c r="J9" s="348"/>
      <c r="K9" s="348"/>
      <c r="L9" s="349"/>
      <c r="M9" s="350"/>
      <c r="N9" s="351"/>
      <c r="O9" s="351"/>
      <c r="P9" s="351"/>
      <c r="Q9" s="352"/>
      <c r="R9" s="103"/>
      <c r="S9" s="144"/>
      <c r="T9" s="144"/>
      <c r="U9" s="144"/>
      <c r="V9" s="139"/>
      <c r="W9" s="350"/>
      <c r="X9" s="351"/>
      <c r="Y9" s="352"/>
      <c r="Z9" s="103"/>
      <c r="AA9" s="144"/>
      <c r="AB9" s="144"/>
      <c r="AC9" s="144"/>
      <c r="AD9" s="139"/>
      <c r="AE9" s="359" t="s">
        <v>30</v>
      </c>
      <c r="AF9" s="360"/>
      <c r="AG9" s="360"/>
      <c r="AH9" s="360"/>
      <c r="AI9" s="361"/>
      <c r="AJ9" s="14"/>
      <c r="AL9" s="209" t="s">
        <v>26</v>
      </c>
      <c r="AM9" s="167"/>
      <c r="AN9" s="203"/>
      <c r="AO9" s="204"/>
      <c r="AP9" s="204"/>
      <c r="AQ9" s="204"/>
      <c r="AR9" s="205"/>
      <c r="AS9" s="192"/>
      <c r="AT9" s="193"/>
      <c r="AU9" s="193"/>
      <c r="AV9" s="193"/>
      <c r="AW9" s="194"/>
      <c r="AX9" s="2"/>
      <c r="AY9" s="2"/>
      <c r="AZ9" s="2"/>
    </row>
    <row r="10" spans="1:56" s="1" customFormat="1" ht="24" customHeight="1" x14ac:dyDescent="0.15">
      <c r="B10" s="126"/>
      <c r="C10" s="127"/>
      <c r="D10" s="127"/>
      <c r="E10" s="127"/>
      <c r="F10" s="201" t="s">
        <v>19</v>
      </c>
      <c r="G10" s="202"/>
      <c r="H10" s="338"/>
      <c r="I10" s="339"/>
      <c r="J10" s="339"/>
      <c r="K10" s="339"/>
      <c r="L10" s="340"/>
      <c r="M10" s="353"/>
      <c r="N10" s="354"/>
      <c r="O10" s="354"/>
      <c r="P10" s="354"/>
      <c r="Q10" s="355"/>
      <c r="R10" s="145"/>
      <c r="S10" s="146"/>
      <c r="T10" s="146"/>
      <c r="U10" s="146"/>
      <c r="V10" s="141"/>
      <c r="W10" s="356"/>
      <c r="X10" s="357"/>
      <c r="Y10" s="358"/>
      <c r="Z10" s="145"/>
      <c r="AA10" s="146"/>
      <c r="AB10" s="146"/>
      <c r="AC10" s="146"/>
      <c r="AD10" s="141"/>
      <c r="AE10" s="362"/>
      <c r="AF10" s="363"/>
      <c r="AG10" s="363"/>
      <c r="AH10" s="363"/>
      <c r="AI10" s="364"/>
      <c r="AJ10" s="26"/>
      <c r="AL10" s="140"/>
      <c r="AM10" s="141"/>
      <c r="AN10" s="203"/>
      <c r="AO10" s="204"/>
      <c r="AP10" s="204"/>
      <c r="AQ10" s="204"/>
      <c r="AR10" s="205"/>
      <c r="AS10" s="195"/>
      <c r="AT10" s="196"/>
      <c r="AU10" s="196"/>
      <c r="AV10" s="196"/>
      <c r="AW10" s="197"/>
      <c r="AX10" s="2"/>
      <c r="AY10" s="2"/>
      <c r="AZ10" s="2"/>
    </row>
    <row r="11" spans="1:56" s="1" customFormat="1" ht="24" customHeight="1" x14ac:dyDescent="0.15">
      <c r="B11" s="126"/>
      <c r="C11" s="127"/>
      <c r="D11" s="127" t="s">
        <v>32</v>
      </c>
      <c r="E11" s="127"/>
      <c r="F11" s="201" t="s">
        <v>19</v>
      </c>
      <c r="G11" s="202"/>
      <c r="H11" s="338"/>
      <c r="I11" s="339"/>
      <c r="J11" s="339"/>
      <c r="K11" s="339"/>
      <c r="L11" s="340"/>
      <c r="M11" s="338"/>
      <c r="N11" s="339"/>
      <c r="O11" s="339"/>
      <c r="P11" s="339"/>
      <c r="Q11" s="340"/>
      <c r="R11" s="145"/>
      <c r="S11" s="146"/>
      <c r="T11" s="146"/>
      <c r="U11" s="146"/>
      <c r="V11" s="141"/>
      <c r="W11" s="356"/>
      <c r="X11" s="357"/>
      <c r="Y11" s="358"/>
      <c r="Z11" s="145"/>
      <c r="AA11" s="146"/>
      <c r="AB11" s="146"/>
      <c r="AC11" s="146"/>
      <c r="AD11" s="141"/>
      <c r="AE11" s="362"/>
      <c r="AF11" s="363"/>
      <c r="AG11" s="363"/>
      <c r="AH11" s="363"/>
      <c r="AI11" s="364"/>
      <c r="AJ11" s="26"/>
      <c r="AL11" s="140"/>
      <c r="AM11" s="141"/>
      <c r="AN11" s="203"/>
      <c r="AO11" s="204"/>
      <c r="AP11" s="204"/>
      <c r="AQ11" s="204"/>
      <c r="AR11" s="205"/>
      <c r="AS11" s="195"/>
      <c r="AT11" s="196"/>
      <c r="AU11" s="196"/>
      <c r="AV11" s="196"/>
      <c r="AW11" s="197"/>
      <c r="AX11" s="2"/>
      <c r="AY11" s="2"/>
      <c r="AZ11" s="2"/>
    </row>
    <row r="12" spans="1:56" s="1" customFormat="1" ht="24" customHeight="1" thickBot="1" x14ac:dyDescent="0.2">
      <c r="B12" s="128"/>
      <c r="C12" s="129"/>
      <c r="D12" s="129"/>
      <c r="E12" s="129"/>
      <c r="F12" s="188" t="s">
        <v>75</v>
      </c>
      <c r="G12" s="189"/>
      <c r="H12" s="344"/>
      <c r="I12" s="345"/>
      <c r="J12" s="345"/>
      <c r="K12" s="345"/>
      <c r="L12" s="346"/>
      <c r="M12" s="341"/>
      <c r="N12" s="342"/>
      <c r="O12" s="342"/>
      <c r="P12" s="342"/>
      <c r="Q12" s="343"/>
      <c r="R12" s="168"/>
      <c r="S12" s="169"/>
      <c r="T12" s="169"/>
      <c r="U12" s="169"/>
      <c r="V12" s="170"/>
      <c r="W12" s="341"/>
      <c r="X12" s="342"/>
      <c r="Y12" s="343"/>
      <c r="Z12" s="168"/>
      <c r="AA12" s="169"/>
      <c r="AB12" s="169"/>
      <c r="AC12" s="169"/>
      <c r="AD12" s="170"/>
      <c r="AE12" s="365"/>
      <c r="AF12" s="366"/>
      <c r="AG12" s="366"/>
      <c r="AH12" s="366"/>
      <c r="AI12" s="367"/>
      <c r="AJ12" s="14"/>
      <c r="AL12" s="140"/>
      <c r="AM12" s="141"/>
      <c r="AN12" s="203"/>
      <c r="AO12" s="204"/>
      <c r="AP12" s="204"/>
      <c r="AQ12" s="204"/>
      <c r="AR12" s="205"/>
      <c r="AS12" s="198"/>
      <c r="AT12" s="199"/>
      <c r="AU12" s="199"/>
      <c r="AV12" s="199"/>
      <c r="AW12" s="200"/>
      <c r="AX12" s="2"/>
      <c r="AY12" s="2"/>
      <c r="AZ12" s="2"/>
    </row>
    <row r="13" spans="1:56" s="1" customFormat="1" ht="24" customHeight="1" x14ac:dyDescent="0.15">
      <c r="B13" s="190" t="s">
        <v>21</v>
      </c>
      <c r="C13" s="191"/>
      <c r="D13" s="191" t="s">
        <v>13</v>
      </c>
      <c r="E13" s="191"/>
      <c r="F13" s="130" t="s">
        <v>18</v>
      </c>
      <c r="G13" s="131"/>
      <c r="H13" s="347"/>
      <c r="I13" s="348"/>
      <c r="J13" s="348"/>
      <c r="K13" s="348"/>
      <c r="L13" s="349"/>
      <c r="M13" s="350"/>
      <c r="N13" s="351"/>
      <c r="O13" s="351"/>
      <c r="P13" s="351"/>
      <c r="Q13" s="352"/>
      <c r="R13" s="350"/>
      <c r="S13" s="351"/>
      <c r="T13" s="351"/>
      <c r="U13" s="351"/>
      <c r="V13" s="352"/>
      <c r="W13" s="350"/>
      <c r="X13" s="351"/>
      <c r="Y13" s="352"/>
      <c r="Z13" s="103"/>
      <c r="AA13" s="144"/>
      <c r="AB13" s="144"/>
      <c r="AC13" s="144"/>
      <c r="AD13" s="139"/>
      <c r="AE13" s="359" t="s">
        <v>27</v>
      </c>
      <c r="AF13" s="360"/>
      <c r="AG13" s="360"/>
      <c r="AH13" s="360"/>
      <c r="AI13" s="361"/>
      <c r="AJ13" s="14"/>
      <c r="AL13" s="138" t="s">
        <v>27</v>
      </c>
      <c r="AM13" s="139"/>
      <c r="AN13" s="217"/>
      <c r="AO13" s="218"/>
      <c r="AP13" s="218"/>
      <c r="AQ13" s="218"/>
      <c r="AR13" s="219"/>
      <c r="AS13" s="210"/>
      <c r="AT13" s="211"/>
      <c r="AU13" s="211"/>
      <c r="AV13" s="211"/>
      <c r="AW13" s="212"/>
      <c r="AX13" s="2"/>
      <c r="AY13" s="2"/>
      <c r="AZ13" s="2"/>
    </row>
    <row r="14" spans="1:56" s="1" customFormat="1" ht="24" customHeight="1" x14ac:dyDescent="0.15">
      <c r="B14" s="126"/>
      <c r="C14" s="127"/>
      <c r="D14" s="127"/>
      <c r="E14" s="127"/>
      <c r="F14" s="201" t="s">
        <v>15</v>
      </c>
      <c r="G14" s="202"/>
      <c r="H14" s="338"/>
      <c r="I14" s="339"/>
      <c r="J14" s="339"/>
      <c r="K14" s="339"/>
      <c r="L14" s="340"/>
      <c r="M14" s="353"/>
      <c r="N14" s="354"/>
      <c r="O14" s="354"/>
      <c r="P14" s="354"/>
      <c r="Q14" s="355"/>
      <c r="R14" s="356"/>
      <c r="S14" s="357"/>
      <c r="T14" s="357"/>
      <c r="U14" s="357"/>
      <c r="V14" s="358"/>
      <c r="W14" s="356"/>
      <c r="X14" s="357"/>
      <c r="Y14" s="358"/>
      <c r="Z14" s="145"/>
      <c r="AA14" s="146"/>
      <c r="AB14" s="146"/>
      <c r="AC14" s="146"/>
      <c r="AD14" s="141"/>
      <c r="AE14" s="362"/>
      <c r="AF14" s="363"/>
      <c r="AG14" s="363"/>
      <c r="AH14" s="363"/>
      <c r="AI14" s="364"/>
      <c r="AJ14" s="26"/>
      <c r="AL14" s="140"/>
      <c r="AM14" s="141"/>
      <c r="AN14" s="213"/>
      <c r="AO14" s="214"/>
      <c r="AP14" s="214"/>
      <c r="AQ14" s="214"/>
      <c r="AR14" s="215"/>
      <c r="AS14" s="195"/>
      <c r="AT14" s="196"/>
      <c r="AU14" s="196"/>
      <c r="AV14" s="196"/>
      <c r="AW14" s="197"/>
      <c r="AX14" s="2"/>
      <c r="AY14" s="2"/>
      <c r="AZ14" s="2"/>
    </row>
    <row r="15" spans="1:56" s="1" customFormat="1" ht="24" customHeight="1" x14ac:dyDescent="0.15">
      <c r="B15" s="126"/>
      <c r="C15" s="127"/>
      <c r="D15" s="127" t="s">
        <v>32</v>
      </c>
      <c r="E15" s="127"/>
      <c r="F15" s="201" t="s">
        <v>22</v>
      </c>
      <c r="G15" s="202"/>
      <c r="H15" s="338"/>
      <c r="I15" s="339"/>
      <c r="J15" s="339"/>
      <c r="K15" s="339"/>
      <c r="L15" s="340"/>
      <c r="M15" s="338"/>
      <c r="N15" s="339"/>
      <c r="O15" s="339"/>
      <c r="P15" s="339"/>
      <c r="Q15" s="340"/>
      <c r="R15" s="356"/>
      <c r="S15" s="357"/>
      <c r="T15" s="357"/>
      <c r="U15" s="357"/>
      <c r="V15" s="358"/>
      <c r="W15" s="356"/>
      <c r="X15" s="357"/>
      <c r="Y15" s="358"/>
      <c r="Z15" s="145"/>
      <c r="AA15" s="146"/>
      <c r="AB15" s="146"/>
      <c r="AC15" s="146"/>
      <c r="AD15" s="141"/>
      <c r="AE15" s="362"/>
      <c r="AF15" s="363"/>
      <c r="AG15" s="363"/>
      <c r="AH15" s="363"/>
      <c r="AI15" s="364"/>
      <c r="AJ15" s="26"/>
      <c r="AL15" s="140"/>
      <c r="AM15" s="141"/>
      <c r="AN15" s="213"/>
      <c r="AO15" s="214"/>
      <c r="AP15" s="214"/>
      <c r="AQ15" s="214"/>
      <c r="AR15" s="215"/>
      <c r="AS15" s="195"/>
      <c r="AT15" s="196"/>
      <c r="AU15" s="196"/>
      <c r="AV15" s="196"/>
      <c r="AW15" s="197"/>
      <c r="AX15" s="2"/>
      <c r="AY15" s="2"/>
      <c r="AZ15" s="2"/>
    </row>
    <row r="16" spans="1:56" s="1" customFormat="1" ht="24" customHeight="1" thickBot="1" x14ac:dyDescent="0.2">
      <c r="B16" s="155"/>
      <c r="C16" s="156"/>
      <c r="D16" s="156"/>
      <c r="E16" s="156"/>
      <c r="F16" s="188" t="s">
        <v>18</v>
      </c>
      <c r="G16" s="189"/>
      <c r="H16" s="344"/>
      <c r="I16" s="345"/>
      <c r="J16" s="345"/>
      <c r="K16" s="345"/>
      <c r="L16" s="346"/>
      <c r="M16" s="341"/>
      <c r="N16" s="342"/>
      <c r="O16" s="342"/>
      <c r="P16" s="342"/>
      <c r="Q16" s="343"/>
      <c r="R16" s="341"/>
      <c r="S16" s="342"/>
      <c r="T16" s="342"/>
      <c r="U16" s="342"/>
      <c r="V16" s="343"/>
      <c r="W16" s="341"/>
      <c r="X16" s="342"/>
      <c r="Y16" s="343"/>
      <c r="Z16" s="168"/>
      <c r="AA16" s="169"/>
      <c r="AB16" s="169"/>
      <c r="AC16" s="169"/>
      <c r="AD16" s="170"/>
      <c r="AE16" s="365"/>
      <c r="AF16" s="366"/>
      <c r="AG16" s="366"/>
      <c r="AH16" s="366"/>
      <c r="AI16" s="367"/>
      <c r="AJ16" s="14"/>
      <c r="AL16" s="216"/>
      <c r="AM16" s="170"/>
      <c r="AN16" s="220"/>
      <c r="AO16" s="221"/>
      <c r="AP16" s="221"/>
      <c r="AQ16" s="221"/>
      <c r="AR16" s="222"/>
      <c r="AS16" s="198"/>
      <c r="AT16" s="199"/>
      <c r="AU16" s="199"/>
      <c r="AV16" s="199"/>
      <c r="AW16" s="200"/>
      <c r="AX16" s="2"/>
      <c r="AY16" s="2"/>
      <c r="AZ16" s="2"/>
    </row>
    <row r="17" spans="2:52" s="1" customFormat="1" ht="24" customHeight="1" x14ac:dyDescent="0.15">
      <c r="B17" s="124" t="s">
        <v>15</v>
      </c>
      <c r="C17" s="125"/>
      <c r="D17" s="125" t="s">
        <v>13</v>
      </c>
      <c r="E17" s="125"/>
      <c r="F17" s="130" t="s">
        <v>19</v>
      </c>
      <c r="G17" s="131"/>
      <c r="H17" s="347"/>
      <c r="I17" s="348"/>
      <c r="J17" s="348"/>
      <c r="K17" s="348"/>
      <c r="L17" s="349"/>
      <c r="M17" s="350"/>
      <c r="N17" s="351"/>
      <c r="O17" s="351"/>
      <c r="P17" s="351"/>
      <c r="Q17" s="352"/>
      <c r="R17" s="350"/>
      <c r="S17" s="351"/>
      <c r="T17" s="351"/>
      <c r="U17" s="351"/>
      <c r="V17" s="352"/>
      <c r="W17" s="350"/>
      <c r="X17" s="351"/>
      <c r="Y17" s="352"/>
      <c r="Z17" s="103"/>
      <c r="AA17" s="144"/>
      <c r="AB17" s="144"/>
      <c r="AC17" s="144"/>
      <c r="AD17" s="139"/>
      <c r="AE17" s="359" t="s">
        <v>28</v>
      </c>
      <c r="AF17" s="360"/>
      <c r="AG17" s="360"/>
      <c r="AH17" s="360"/>
      <c r="AI17" s="361"/>
      <c r="AJ17" s="14"/>
      <c r="AL17" s="140" t="s">
        <v>28</v>
      </c>
      <c r="AM17" s="141"/>
      <c r="AN17" s="213"/>
      <c r="AO17" s="214"/>
      <c r="AP17" s="214"/>
      <c r="AQ17" s="214"/>
      <c r="AR17" s="215"/>
      <c r="AS17" s="210"/>
      <c r="AT17" s="211"/>
      <c r="AU17" s="211"/>
      <c r="AV17" s="211"/>
      <c r="AW17" s="212"/>
      <c r="AX17" s="2"/>
      <c r="AY17" s="2"/>
      <c r="AZ17" s="2"/>
    </row>
    <row r="18" spans="2:52" s="1" customFormat="1" ht="24" customHeight="1" x14ac:dyDescent="0.15">
      <c r="B18" s="126"/>
      <c r="C18" s="127"/>
      <c r="D18" s="127"/>
      <c r="E18" s="127"/>
      <c r="F18" s="201" t="s">
        <v>16</v>
      </c>
      <c r="G18" s="202"/>
      <c r="H18" s="368"/>
      <c r="I18" s="369"/>
      <c r="J18" s="369"/>
      <c r="K18" s="369"/>
      <c r="L18" s="370"/>
      <c r="M18" s="353"/>
      <c r="N18" s="354"/>
      <c r="O18" s="354"/>
      <c r="P18" s="354"/>
      <c r="Q18" s="355"/>
      <c r="R18" s="356"/>
      <c r="S18" s="357"/>
      <c r="T18" s="357"/>
      <c r="U18" s="357"/>
      <c r="V18" s="358"/>
      <c r="W18" s="356"/>
      <c r="X18" s="357"/>
      <c r="Y18" s="358"/>
      <c r="Z18" s="145"/>
      <c r="AA18" s="146"/>
      <c r="AB18" s="146"/>
      <c r="AC18" s="146"/>
      <c r="AD18" s="141"/>
      <c r="AE18" s="362"/>
      <c r="AF18" s="363"/>
      <c r="AG18" s="363"/>
      <c r="AH18" s="363"/>
      <c r="AI18" s="364"/>
      <c r="AJ18" s="26"/>
      <c r="AL18" s="140"/>
      <c r="AM18" s="141"/>
      <c r="AN18" s="213"/>
      <c r="AO18" s="214"/>
      <c r="AP18" s="214"/>
      <c r="AQ18" s="214"/>
      <c r="AR18" s="215"/>
      <c r="AS18" s="195"/>
      <c r="AT18" s="196"/>
      <c r="AU18" s="196"/>
      <c r="AV18" s="196"/>
      <c r="AW18" s="197"/>
      <c r="AX18" s="18"/>
      <c r="AY18" s="2"/>
      <c r="AZ18" s="2"/>
    </row>
    <row r="19" spans="2:52" s="1" customFormat="1" ht="24" customHeight="1" x14ac:dyDescent="0.15">
      <c r="B19" s="126"/>
      <c r="C19" s="127"/>
      <c r="D19" s="127" t="s">
        <v>32</v>
      </c>
      <c r="E19" s="127"/>
      <c r="F19" s="201" t="s">
        <v>23</v>
      </c>
      <c r="G19" s="202"/>
      <c r="H19" s="356"/>
      <c r="I19" s="357"/>
      <c r="J19" s="357"/>
      <c r="K19" s="357"/>
      <c r="L19" s="358"/>
      <c r="M19" s="338"/>
      <c r="N19" s="339"/>
      <c r="O19" s="339"/>
      <c r="P19" s="339"/>
      <c r="Q19" s="340"/>
      <c r="R19" s="356"/>
      <c r="S19" s="357"/>
      <c r="T19" s="357"/>
      <c r="U19" s="357"/>
      <c r="V19" s="358"/>
      <c r="W19" s="356"/>
      <c r="X19" s="357"/>
      <c r="Y19" s="358"/>
      <c r="Z19" s="145"/>
      <c r="AA19" s="146"/>
      <c r="AB19" s="146"/>
      <c r="AC19" s="146"/>
      <c r="AD19" s="141"/>
      <c r="AE19" s="362"/>
      <c r="AF19" s="363"/>
      <c r="AG19" s="363"/>
      <c r="AH19" s="363"/>
      <c r="AI19" s="364"/>
      <c r="AJ19" s="26"/>
      <c r="AL19" s="140"/>
      <c r="AM19" s="141"/>
      <c r="AN19" s="203"/>
      <c r="AO19" s="204"/>
      <c r="AP19" s="204"/>
      <c r="AQ19" s="204"/>
      <c r="AR19" s="205"/>
      <c r="AS19" s="195"/>
      <c r="AT19" s="196"/>
      <c r="AU19" s="196"/>
      <c r="AV19" s="196"/>
      <c r="AW19" s="197"/>
      <c r="AX19" s="15"/>
      <c r="AY19" s="13"/>
      <c r="AZ19" s="13"/>
    </row>
    <row r="20" spans="2:52" s="1" customFormat="1" ht="24" customHeight="1" thickBot="1" x14ac:dyDescent="0.2">
      <c r="B20" s="128"/>
      <c r="C20" s="129"/>
      <c r="D20" s="129"/>
      <c r="E20" s="129"/>
      <c r="F20" s="188" t="s">
        <v>19</v>
      </c>
      <c r="G20" s="189"/>
      <c r="H20" s="344"/>
      <c r="I20" s="345"/>
      <c r="J20" s="345"/>
      <c r="K20" s="345"/>
      <c r="L20" s="346"/>
      <c r="M20" s="341"/>
      <c r="N20" s="342"/>
      <c r="O20" s="342"/>
      <c r="P20" s="342"/>
      <c r="Q20" s="343"/>
      <c r="R20" s="341"/>
      <c r="S20" s="342"/>
      <c r="T20" s="342"/>
      <c r="U20" s="342"/>
      <c r="V20" s="343"/>
      <c r="W20" s="341"/>
      <c r="X20" s="342"/>
      <c r="Y20" s="343"/>
      <c r="Z20" s="168"/>
      <c r="AA20" s="169"/>
      <c r="AB20" s="169"/>
      <c r="AC20" s="169"/>
      <c r="AD20" s="170"/>
      <c r="AE20" s="365"/>
      <c r="AF20" s="366"/>
      <c r="AG20" s="366"/>
      <c r="AH20" s="366"/>
      <c r="AI20" s="367"/>
      <c r="AJ20" s="14"/>
      <c r="AL20" s="140"/>
      <c r="AM20" s="141"/>
      <c r="AN20" s="220"/>
      <c r="AO20" s="221"/>
      <c r="AP20" s="221"/>
      <c r="AQ20" s="221"/>
      <c r="AR20" s="222"/>
      <c r="AS20" s="198"/>
      <c r="AT20" s="199"/>
      <c r="AU20" s="199"/>
      <c r="AV20" s="199"/>
      <c r="AW20" s="200"/>
      <c r="AX20" s="2"/>
      <c r="AY20" s="2"/>
      <c r="AZ20" s="2"/>
    </row>
    <row r="21" spans="2:52" s="1" customFormat="1" ht="24" customHeight="1" x14ac:dyDescent="0.15">
      <c r="B21" s="190" t="s">
        <v>61</v>
      </c>
      <c r="C21" s="191"/>
      <c r="D21" s="191" t="s">
        <v>13</v>
      </c>
      <c r="E21" s="191"/>
      <c r="F21" s="130" t="s">
        <v>76</v>
      </c>
      <c r="G21" s="131"/>
      <c r="H21" s="347"/>
      <c r="I21" s="348"/>
      <c r="J21" s="348"/>
      <c r="K21" s="348"/>
      <c r="L21" s="349"/>
      <c r="M21" s="350"/>
      <c r="N21" s="351"/>
      <c r="O21" s="351"/>
      <c r="P21" s="351"/>
      <c r="Q21" s="352"/>
      <c r="R21" s="350"/>
      <c r="S21" s="351"/>
      <c r="T21" s="351"/>
      <c r="U21" s="351"/>
      <c r="V21" s="352"/>
      <c r="W21" s="350"/>
      <c r="X21" s="351"/>
      <c r="Y21" s="352"/>
      <c r="Z21" s="103"/>
      <c r="AA21" s="144"/>
      <c r="AB21" s="144"/>
      <c r="AC21" s="144"/>
      <c r="AD21" s="139"/>
      <c r="AE21" s="359" t="s">
        <v>66</v>
      </c>
      <c r="AF21" s="360"/>
      <c r="AG21" s="360"/>
      <c r="AH21" s="360"/>
      <c r="AI21" s="361"/>
      <c r="AJ21" s="14"/>
      <c r="AL21" s="138" t="s">
        <v>66</v>
      </c>
      <c r="AM21" s="139"/>
      <c r="AN21" s="217"/>
      <c r="AO21" s="218"/>
      <c r="AP21" s="218"/>
      <c r="AQ21" s="218"/>
      <c r="AR21" s="219"/>
      <c r="AS21" s="210"/>
      <c r="AT21" s="211"/>
      <c r="AU21" s="211"/>
      <c r="AV21" s="211"/>
      <c r="AW21" s="212"/>
      <c r="AX21" s="2"/>
      <c r="AY21" s="2"/>
      <c r="AZ21" s="2"/>
    </row>
    <row r="22" spans="2:52" s="1" customFormat="1" ht="24" customHeight="1" x14ac:dyDescent="0.15">
      <c r="B22" s="126"/>
      <c r="C22" s="127"/>
      <c r="D22" s="127"/>
      <c r="E22" s="127"/>
      <c r="F22" s="201" t="s">
        <v>77</v>
      </c>
      <c r="G22" s="202"/>
      <c r="H22" s="338"/>
      <c r="I22" s="339"/>
      <c r="J22" s="339"/>
      <c r="K22" s="339"/>
      <c r="L22" s="340"/>
      <c r="M22" s="353"/>
      <c r="N22" s="354"/>
      <c r="O22" s="354"/>
      <c r="P22" s="354"/>
      <c r="Q22" s="355"/>
      <c r="R22" s="356"/>
      <c r="S22" s="357"/>
      <c r="T22" s="357"/>
      <c r="U22" s="357"/>
      <c r="V22" s="358"/>
      <c r="W22" s="356"/>
      <c r="X22" s="357"/>
      <c r="Y22" s="358"/>
      <c r="Z22" s="145"/>
      <c r="AA22" s="146"/>
      <c r="AB22" s="146"/>
      <c r="AC22" s="146"/>
      <c r="AD22" s="141"/>
      <c r="AE22" s="362"/>
      <c r="AF22" s="363"/>
      <c r="AG22" s="363"/>
      <c r="AH22" s="363"/>
      <c r="AI22" s="364"/>
      <c r="AJ22" s="38"/>
      <c r="AL22" s="140"/>
      <c r="AM22" s="141"/>
      <c r="AN22" s="213"/>
      <c r="AO22" s="214"/>
      <c r="AP22" s="214"/>
      <c r="AQ22" s="214"/>
      <c r="AR22" s="215"/>
      <c r="AS22" s="195"/>
      <c r="AT22" s="196"/>
      <c r="AU22" s="196"/>
      <c r="AV22" s="196"/>
      <c r="AW22" s="197"/>
      <c r="AX22" s="2"/>
      <c r="AY22" s="2"/>
      <c r="AZ22" s="2"/>
    </row>
    <row r="23" spans="2:52" s="1" customFormat="1" ht="24" customHeight="1" x14ac:dyDescent="0.15">
      <c r="B23" s="126"/>
      <c r="C23" s="127"/>
      <c r="D23" s="127" t="s">
        <v>32</v>
      </c>
      <c r="E23" s="127"/>
      <c r="F23" s="201" t="s">
        <v>17</v>
      </c>
      <c r="G23" s="202"/>
      <c r="H23" s="338"/>
      <c r="I23" s="339"/>
      <c r="J23" s="339"/>
      <c r="K23" s="339"/>
      <c r="L23" s="340"/>
      <c r="M23" s="338"/>
      <c r="N23" s="339"/>
      <c r="O23" s="339"/>
      <c r="P23" s="339"/>
      <c r="Q23" s="340"/>
      <c r="R23" s="356"/>
      <c r="S23" s="357"/>
      <c r="T23" s="357"/>
      <c r="U23" s="357"/>
      <c r="V23" s="358"/>
      <c r="W23" s="356"/>
      <c r="X23" s="357"/>
      <c r="Y23" s="358"/>
      <c r="Z23" s="145"/>
      <c r="AA23" s="146"/>
      <c r="AB23" s="146"/>
      <c r="AC23" s="146"/>
      <c r="AD23" s="141"/>
      <c r="AE23" s="362"/>
      <c r="AF23" s="363"/>
      <c r="AG23" s="363"/>
      <c r="AH23" s="363"/>
      <c r="AI23" s="364"/>
      <c r="AJ23" s="38"/>
      <c r="AL23" s="140"/>
      <c r="AM23" s="141"/>
      <c r="AN23" s="213"/>
      <c r="AO23" s="214"/>
      <c r="AP23" s="214"/>
      <c r="AQ23" s="214"/>
      <c r="AR23" s="215"/>
      <c r="AS23" s="195"/>
      <c r="AT23" s="196"/>
      <c r="AU23" s="196"/>
      <c r="AV23" s="196"/>
      <c r="AW23" s="197"/>
      <c r="AX23" s="2"/>
      <c r="AY23" s="2"/>
      <c r="AZ23" s="2"/>
    </row>
    <row r="24" spans="2:52" s="1" customFormat="1" ht="24" customHeight="1" thickBot="1" x14ac:dyDescent="0.2">
      <c r="B24" s="155"/>
      <c r="C24" s="156"/>
      <c r="D24" s="156"/>
      <c r="E24" s="156"/>
      <c r="F24" s="188" t="s">
        <v>76</v>
      </c>
      <c r="G24" s="189"/>
      <c r="H24" s="344"/>
      <c r="I24" s="345"/>
      <c r="J24" s="345"/>
      <c r="K24" s="345"/>
      <c r="L24" s="346"/>
      <c r="M24" s="341"/>
      <c r="N24" s="342"/>
      <c r="O24" s="342"/>
      <c r="P24" s="342"/>
      <c r="Q24" s="343"/>
      <c r="R24" s="341"/>
      <c r="S24" s="342"/>
      <c r="T24" s="342"/>
      <c r="U24" s="342"/>
      <c r="V24" s="343"/>
      <c r="W24" s="341"/>
      <c r="X24" s="342"/>
      <c r="Y24" s="343"/>
      <c r="Z24" s="168"/>
      <c r="AA24" s="169"/>
      <c r="AB24" s="169"/>
      <c r="AC24" s="169"/>
      <c r="AD24" s="170"/>
      <c r="AE24" s="365"/>
      <c r="AF24" s="366"/>
      <c r="AG24" s="366"/>
      <c r="AH24" s="366"/>
      <c r="AI24" s="367"/>
      <c r="AJ24" s="14"/>
      <c r="AL24" s="216"/>
      <c r="AM24" s="170"/>
      <c r="AN24" s="220"/>
      <c r="AO24" s="221"/>
      <c r="AP24" s="221"/>
      <c r="AQ24" s="221"/>
      <c r="AR24" s="222"/>
      <c r="AS24" s="198"/>
      <c r="AT24" s="199"/>
      <c r="AU24" s="199"/>
      <c r="AV24" s="199"/>
      <c r="AW24" s="200"/>
      <c r="AX24" s="2"/>
      <c r="AY24" s="2"/>
      <c r="AZ24" s="2"/>
    </row>
    <row r="25" spans="2:52" s="1" customFormat="1" ht="24" customHeight="1" x14ac:dyDescent="0.15">
      <c r="B25" s="124" t="s">
        <v>62</v>
      </c>
      <c r="C25" s="125"/>
      <c r="D25" s="125" t="s">
        <v>13</v>
      </c>
      <c r="E25" s="125"/>
      <c r="F25" s="130" t="s">
        <v>78</v>
      </c>
      <c r="G25" s="131"/>
      <c r="H25" s="347"/>
      <c r="I25" s="348"/>
      <c r="J25" s="348"/>
      <c r="K25" s="348"/>
      <c r="L25" s="349"/>
      <c r="M25" s="350"/>
      <c r="N25" s="351"/>
      <c r="O25" s="351"/>
      <c r="P25" s="351"/>
      <c r="Q25" s="352"/>
      <c r="R25" s="350"/>
      <c r="S25" s="351"/>
      <c r="T25" s="351"/>
      <c r="U25" s="351"/>
      <c r="V25" s="352"/>
      <c r="W25" s="350"/>
      <c r="X25" s="351"/>
      <c r="Y25" s="352"/>
      <c r="Z25" s="103"/>
      <c r="AA25" s="144"/>
      <c r="AB25" s="144"/>
      <c r="AC25" s="144"/>
      <c r="AD25" s="139"/>
      <c r="AE25" s="359" t="s">
        <v>67</v>
      </c>
      <c r="AF25" s="360"/>
      <c r="AG25" s="360"/>
      <c r="AH25" s="360"/>
      <c r="AI25" s="361"/>
      <c r="AJ25" s="14"/>
      <c r="AL25" s="140" t="s">
        <v>67</v>
      </c>
      <c r="AM25" s="141"/>
      <c r="AN25" s="213"/>
      <c r="AO25" s="214"/>
      <c r="AP25" s="214"/>
      <c r="AQ25" s="214"/>
      <c r="AR25" s="215"/>
      <c r="AS25" s="210"/>
      <c r="AT25" s="211"/>
      <c r="AU25" s="211"/>
      <c r="AV25" s="211"/>
      <c r="AW25" s="212"/>
      <c r="AX25" s="2"/>
      <c r="AY25" s="2"/>
      <c r="AZ25" s="2"/>
    </row>
    <row r="26" spans="2:52" s="1" customFormat="1" ht="24" customHeight="1" x14ac:dyDescent="0.15">
      <c r="B26" s="126"/>
      <c r="C26" s="127"/>
      <c r="D26" s="127"/>
      <c r="E26" s="127"/>
      <c r="F26" s="201" t="s">
        <v>79</v>
      </c>
      <c r="G26" s="202"/>
      <c r="H26" s="368"/>
      <c r="I26" s="369"/>
      <c r="J26" s="369"/>
      <c r="K26" s="369"/>
      <c r="L26" s="370"/>
      <c r="M26" s="353"/>
      <c r="N26" s="354"/>
      <c r="O26" s="354"/>
      <c r="P26" s="354"/>
      <c r="Q26" s="355"/>
      <c r="R26" s="356"/>
      <c r="S26" s="357"/>
      <c r="T26" s="357"/>
      <c r="U26" s="357"/>
      <c r="V26" s="358"/>
      <c r="W26" s="356"/>
      <c r="X26" s="357"/>
      <c r="Y26" s="358"/>
      <c r="Z26" s="145"/>
      <c r="AA26" s="146"/>
      <c r="AB26" s="146"/>
      <c r="AC26" s="146"/>
      <c r="AD26" s="141"/>
      <c r="AE26" s="362"/>
      <c r="AF26" s="363"/>
      <c r="AG26" s="363"/>
      <c r="AH26" s="363"/>
      <c r="AI26" s="364"/>
      <c r="AJ26" s="38"/>
      <c r="AL26" s="140"/>
      <c r="AM26" s="141"/>
      <c r="AN26" s="213"/>
      <c r="AO26" s="214"/>
      <c r="AP26" s="214"/>
      <c r="AQ26" s="214"/>
      <c r="AR26" s="215"/>
      <c r="AS26" s="195"/>
      <c r="AT26" s="196"/>
      <c r="AU26" s="196"/>
      <c r="AV26" s="196"/>
      <c r="AW26" s="197"/>
      <c r="AX26" s="18"/>
      <c r="AY26" s="2"/>
      <c r="AZ26" s="2"/>
    </row>
    <row r="27" spans="2:52" s="1" customFormat="1" ht="24" customHeight="1" x14ac:dyDescent="0.15">
      <c r="B27" s="126"/>
      <c r="C27" s="127"/>
      <c r="D27" s="127" t="s">
        <v>32</v>
      </c>
      <c r="E27" s="127"/>
      <c r="F27" s="201" t="s">
        <v>80</v>
      </c>
      <c r="G27" s="202"/>
      <c r="H27" s="356"/>
      <c r="I27" s="357"/>
      <c r="J27" s="357"/>
      <c r="K27" s="357"/>
      <c r="L27" s="358"/>
      <c r="M27" s="338"/>
      <c r="N27" s="339"/>
      <c r="O27" s="339"/>
      <c r="P27" s="339"/>
      <c r="Q27" s="340"/>
      <c r="R27" s="356"/>
      <c r="S27" s="357"/>
      <c r="T27" s="357"/>
      <c r="U27" s="357"/>
      <c r="V27" s="358"/>
      <c r="W27" s="356"/>
      <c r="X27" s="357"/>
      <c r="Y27" s="358"/>
      <c r="Z27" s="145"/>
      <c r="AA27" s="146"/>
      <c r="AB27" s="146"/>
      <c r="AC27" s="146"/>
      <c r="AD27" s="141"/>
      <c r="AE27" s="362"/>
      <c r="AF27" s="363"/>
      <c r="AG27" s="363"/>
      <c r="AH27" s="363"/>
      <c r="AI27" s="364"/>
      <c r="AJ27" s="38"/>
      <c r="AL27" s="140"/>
      <c r="AM27" s="141"/>
      <c r="AN27" s="203"/>
      <c r="AO27" s="204"/>
      <c r="AP27" s="204"/>
      <c r="AQ27" s="204"/>
      <c r="AR27" s="205"/>
      <c r="AS27" s="195"/>
      <c r="AT27" s="196"/>
      <c r="AU27" s="196"/>
      <c r="AV27" s="196"/>
      <c r="AW27" s="197"/>
      <c r="AX27" s="15"/>
      <c r="AY27" s="13"/>
      <c r="AZ27" s="13"/>
    </row>
    <row r="28" spans="2:52" s="1" customFormat="1" ht="24" customHeight="1" thickBot="1" x14ac:dyDescent="0.2">
      <c r="B28" s="128"/>
      <c r="C28" s="129"/>
      <c r="D28" s="129"/>
      <c r="E28" s="129"/>
      <c r="F28" s="188" t="s">
        <v>81</v>
      </c>
      <c r="G28" s="189"/>
      <c r="H28" s="344"/>
      <c r="I28" s="345"/>
      <c r="J28" s="345"/>
      <c r="K28" s="345"/>
      <c r="L28" s="346"/>
      <c r="M28" s="341"/>
      <c r="N28" s="342"/>
      <c r="O28" s="342"/>
      <c r="P28" s="342"/>
      <c r="Q28" s="343"/>
      <c r="R28" s="341"/>
      <c r="S28" s="342"/>
      <c r="T28" s="342"/>
      <c r="U28" s="342"/>
      <c r="V28" s="343"/>
      <c r="W28" s="341"/>
      <c r="X28" s="342"/>
      <c r="Y28" s="343"/>
      <c r="Z28" s="168"/>
      <c r="AA28" s="169"/>
      <c r="AB28" s="169"/>
      <c r="AC28" s="169"/>
      <c r="AD28" s="170"/>
      <c r="AE28" s="365"/>
      <c r="AF28" s="366"/>
      <c r="AG28" s="366"/>
      <c r="AH28" s="366"/>
      <c r="AI28" s="367"/>
      <c r="AJ28" s="14"/>
      <c r="AL28" s="140"/>
      <c r="AM28" s="141"/>
      <c r="AN28" s="220"/>
      <c r="AO28" s="221"/>
      <c r="AP28" s="221"/>
      <c r="AQ28" s="221"/>
      <c r="AR28" s="222"/>
      <c r="AS28" s="198"/>
      <c r="AT28" s="199"/>
      <c r="AU28" s="199"/>
      <c r="AV28" s="199"/>
      <c r="AW28" s="200"/>
      <c r="AX28" s="2"/>
      <c r="AY28" s="2"/>
      <c r="AZ28" s="2"/>
    </row>
    <row r="29" spans="2:52" s="1" customFormat="1" ht="24" customHeight="1" x14ac:dyDescent="0.15">
      <c r="B29" s="190" t="s">
        <v>63</v>
      </c>
      <c r="C29" s="191"/>
      <c r="D29" s="191" t="s">
        <v>13</v>
      </c>
      <c r="E29" s="191"/>
      <c r="F29" s="130" t="s">
        <v>17</v>
      </c>
      <c r="G29" s="131"/>
      <c r="H29" s="347"/>
      <c r="I29" s="348"/>
      <c r="J29" s="348"/>
      <c r="K29" s="348"/>
      <c r="L29" s="349"/>
      <c r="M29" s="350"/>
      <c r="N29" s="351"/>
      <c r="O29" s="351"/>
      <c r="P29" s="351"/>
      <c r="Q29" s="352"/>
      <c r="R29" s="350"/>
      <c r="S29" s="351"/>
      <c r="T29" s="351"/>
      <c r="U29" s="351"/>
      <c r="V29" s="352"/>
      <c r="W29" s="350"/>
      <c r="X29" s="351"/>
      <c r="Y29" s="352"/>
      <c r="Z29" s="103"/>
      <c r="AA29" s="144"/>
      <c r="AB29" s="144"/>
      <c r="AC29" s="144"/>
      <c r="AD29" s="139"/>
      <c r="AE29" s="359" t="s">
        <v>68</v>
      </c>
      <c r="AF29" s="360"/>
      <c r="AG29" s="360"/>
      <c r="AH29" s="360"/>
      <c r="AI29" s="361"/>
      <c r="AJ29" s="14"/>
      <c r="AL29" s="138" t="s">
        <v>68</v>
      </c>
      <c r="AM29" s="139"/>
      <c r="AN29" s="213"/>
      <c r="AO29" s="214"/>
      <c r="AP29" s="214"/>
      <c r="AQ29" s="214"/>
      <c r="AR29" s="215"/>
      <c r="AS29" s="210"/>
      <c r="AT29" s="211"/>
      <c r="AU29" s="211"/>
      <c r="AV29" s="211"/>
      <c r="AW29" s="212"/>
      <c r="AX29" s="2"/>
      <c r="AY29" s="2"/>
      <c r="AZ29" s="2"/>
    </row>
    <row r="30" spans="2:52" s="1" customFormat="1" ht="24" customHeight="1" x14ac:dyDescent="0.15">
      <c r="B30" s="126"/>
      <c r="C30" s="127"/>
      <c r="D30" s="127"/>
      <c r="E30" s="127"/>
      <c r="F30" s="201" t="s">
        <v>82</v>
      </c>
      <c r="G30" s="202"/>
      <c r="H30" s="338"/>
      <c r="I30" s="339"/>
      <c r="J30" s="339"/>
      <c r="K30" s="339"/>
      <c r="L30" s="340"/>
      <c r="M30" s="353"/>
      <c r="N30" s="354"/>
      <c r="O30" s="354"/>
      <c r="P30" s="354"/>
      <c r="Q30" s="355"/>
      <c r="R30" s="356"/>
      <c r="S30" s="357"/>
      <c r="T30" s="357"/>
      <c r="U30" s="357"/>
      <c r="V30" s="358"/>
      <c r="W30" s="356"/>
      <c r="X30" s="357"/>
      <c r="Y30" s="358"/>
      <c r="Z30" s="145"/>
      <c r="AA30" s="146"/>
      <c r="AB30" s="146"/>
      <c r="AC30" s="146"/>
      <c r="AD30" s="141"/>
      <c r="AE30" s="362"/>
      <c r="AF30" s="363"/>
      <c r="AG30" s="363"/>
      <c r="AH30" s="363"/>
      <c r="AI30" s="364"/>
      <c r="AJ30" s="26"/>
      <c r="AL30" s="140"/>
      <c r="AM30" s="141"/>
      <c r="AN30" s="213"/>
      <c r="AO30" s="214"/>
      <c r="AP30" s="214"/>
      <c r="AQ30" s="214"/>
      <c r="AR30" s="215"/>
      <c r="AS30" s="195"/>
      <c r="AT30" s="196"/>
      <c r="AU30" s="196"/>
      <c r="AV30" s="196"/>
      <c r="AW30" s="197"/>
      <c r="AX30" s="2"/>
      <c r="AY30" s="2"/>
      <c r="AZ30" s="2"/>
    </row>
    <row r="31" spans="2:52" s="1" customFormat="1" ht="24" customHeight="1" x14ac:dyDescent="0.15">
      <c r="B31" s="126"/>
      <c r="C31" s="127"/>
      <c r="D31" s="127" t="s">
        <v>32</v>
      </c>
      <c r="E31" s="127"/>
      <c r="F31" s="201" t="s">
        <v>83</v>
      </c>
      <c r="G31" s="202"/>
      <c r="H31" s="338"/>
      <c r="I31" s="339"/>
      <c r="J31" s="339"/>
      <c r="K31" s="339"/>
      <c r="L31" s="340"/>
      <c r="M31" s="338"/>
      <c r="N31" s="339"/>
      <c r="O31" s="339"/>
      <c r="P31" s="339"/>
      <c r="Q31" s="340"/>
      <c r="R31" s="356"/>
      <c r="S31" s="357"/>
      <c r="T31" s="357"/>
      <c r="U31" s="357"/>
      <c r="V31" s="358"/>
      <c r="W31" s="356"/>
      <c r="X31" s="357"/>
      <c r="Y31" s="358"/>
      <c r="Z31" s="145"/>
      <c r="AA31" s="146"/>
      <c r="AB31" s="146"/>
      <c r="AC31" s="146"/>
      <c r="AD31" s="141"/>
      <c r="AE31" s="362"/>
      <c r="AF31" s="363"/>
      <c r="AG31" s="363"/>
      <c r="AH31" s="363"/>
      <c r="AI31" s="364"/>
      <c r="AJ31" s="26"/>
      <c r="AL31" s="140"/>
      <c r="AM31" s="141"/>
      <c r="AN31" s="203"/>
      <c r="AO31" s="204"/>
      <c r="AP31" s="204"/>
      <c r="AQ31" s="204"/>
      <c r="AR31" s="205"/>
      <c r="AS31" s="195"/>
      <c r="AT31" s="196"/>
      <c r="AU31" s="196"/>
      <c r="AV31" s="196"/>
      <c r="AW31" s="197"/>
      <c r="AX31" s="2"/>
      <c r="AY31" s="2"/>
      <c r="AZ31" s="2"/>
    </row>
    <row r="32" spans="2:52" s="1" customFormat="1" ht="24" customHeight="1" thickBot="1" x14ac:dyDescent="0.2">
      <c r="B32" s="155"/>
      <c r="C32" s="156"/>
      <c r="D32" s="156"/>
      <c r="E32" s="156"/>
      <c r="F32" s="188" t="s">
        <v>17</v>
      </c>
      <c r="G32" s="189"/>
      <c r="H32" s="344"/>
      <c r="I32" s="345"/>
      <c r="J32" s="345"/>
      <c r="K32" s="345"/>
      <c r="L32" s="346"/>
      <c r="M32" s="341"/>
      <c r="N32" s="342"/>
      <c r="O32" s="342"/>
      <c r="P32" s="342"/>
      <c r="Q32" s="343"/>
      <c r="R32" s="341"/>
      <c r="S32" s="342"/>
      <c r="T32" s="342"/>
      <c r="U32" s="342"/>
      <c r="V32" s="343"/>
      <c r="W32" s="341"/>
      <c r="X32" s="342"/>
      <c r="Y32" s="343"/>
      <c r="Z32" s="168"/>
      <c r="AA32" s="169"/>
      <c r="AB32" s="169"/>
      <c r="AC32" s="169"/>
      <c r="AD32" s="170"/>
      <c r="AE32" s="365"/>
      <c r="AF32" s="366"/>
      <c r="AG32" s="366"/>
      <c r="AH32" s="366"/>
      <c r="AI32" s="367"/>
      <c r="AJ32" s="14"/>
      <c r="AL32" s="216"/>
      <c r="AM32" s="170"/>
      <c r="AN32" s="220"/>
      <c r="AO32" s="221"/>
      <c r="AP32" s="221"/>
      <c r="AQ32" s="221"/>
      <c r="AR32" s="222"/>
      <c r="AS32" s="198"/>
      <c r="AT32" s="199"/>
      <c r="AU32" s="199"/>
      <c r="AV32" s="199"/>
      <c r="AW32" s="200"/>
      <c r="AX32" s="2"/>
      <c r="AY32" s="2"/>
      <c r="AZ32" s="2"/>
    </row>
    <row r="33" spans="2:55" s="1" customFormat="1" ht="24" customHeight="1" x14ac:dyDescent="0.15">
      <c r="B33" s="124" t="s">
        <v>64</v>
      </c>
      <c r="C33" s="125"/>
      <c r="D33" s="125" t="s">
        <v>13</v>
      </c>
      <c r="E33" s="125"/>
      <c r="F33" s="130" t="s">
        <v>80</v>
      </c>
      <c r="G33" s="131"/>
      <c r="H33" s="347"/>
      <c r="I33" s="348"/>
      <c r="J33" s="348"/>
      <c r="K33" s="348"/>
      <c r="L33" s="349"/>
      <c r="M33" s="350"/>
      <c r="N33" s="351"/>
      <c r="O33" s="351"/>
      <c r="P33" s="351"/>
      <c r="Q33" s="352"/>
      <c r="R33" s="350"/>
      <c r="S33" s="351"/>
      <c r="T33" s="351"/>
      <c r="U33" s="351"/>
      <c r="V33" s="352"/>
      <c r="W33" s="350"/>
      <c r="X33" s="351"/>
      <c r="Y33" s="352"/>
      <c r="Z33" s="103"/>
      <c r="AA33" s="144"/>
      <c r="AB33" s="144"/>
      <c r="AC33" s="144"/>
      <c r="AD33" s="139"/>
      <c r="AE33" s="359" t="s">
        <v>69</v>
      </c>
      <c r="AF33" s="360"/>
      <c r="AG33" s="360"/>
      <c r="AH33" s="360"/>
      <c r="AI33" s="361"/>
      <c r="AJ33" s="14"/>
      <c r="AL33" s="138" t="s">
        <v>69</v>
      </c>
      <c r="AM33" s="139"/>
      <c r="AN33" s="213"/>
      <c r="AO33" s="214"/>
      <c r="AP33" s="214"/>
      <c r="AQ33" s="214"/>
      <c r="AR33" s="215"/>
      <c r="AS33" s="210"/>
      <c r="AT33" s="211"/>
      <c r="AU33" s="211"/>
      <c r="AV33" s="211"/>
      <c r="AW33" s="212"/>
      <c r="AX33" s="2"/>
      <c r="AY33" s="2"/>
      <c r="AZ33" s="2"/>
    </row>
    <row r="34" spans="2:55" s="1" customFormat="1" ht="24" customHeight="1" x14ac:dyDescent="0.15">
      <c r="B34" s="126"/>
      <c r="C34" s="127"/>
      <c r="D34" s="127"/>
      <c r="E34" s="127"/>
      <c r="F34" s="201" t="s">
        <v>84</v>
      </c>
      <c r="G34" s="202"/>
      <c r="H34" s="338"/>
      <c r="I34" s="339"/>
      <c r="J34" s="339"/>
      <c r="K34" s="339"/>
      <c r="L34" s="340"/>
      <c r="M34" s="353"/>
      <c r="N34" s="354"/>
      <c r="O34" s="354"/>
      <c r="P34" s="354"/>
      <c r="Q34" s="355"/>
      <c r="R34" s="356"/>
      <c r="S34" s="357"/>
      <c r="T34" s="357"/>
      <c r="U34" s="357"/>
      <c r="V34" s="358"/>
      <c r="W34" s="356"/>
      <c r="X34" s="357"/>
      <c r="Y34" s="358"/>
      <c r="Z34" s="145"/>
      <c r="AA34" s="146"/>
      <c r="AB34" s="146"/>
      <c r="AC34" s="146"/>
      <c r="AD34" s="141"/>
      <c r="AE34" s="362"/>
      <c r="AF34" s="363"/>
      <c r="AG34" s="363"/>
      <c r="AH34" s="363"/>
      <c r="AI34" s="364"/>
      <c r="AJ34" s="38"/>
      <c r="AL34" s="140"/>
      <c r="AM34" s="141"/>
      <c r="AN34" s="213"/>
      <c r="AO34" s="214"/>
      <c r="AP34" s="214"/>
      <c r="AQ34" s="214"/>
      <c r="AR34" s="215"/>
      <c r="AS34" s="195"/>
      <c r="AT34" s="196"/>
      <c r="AU34" s="196"/>
      <c r="AV34" s="196"/>
      <c r="AW34" s="197"/>
      <c r="AX34" s="2"/>
      <c r="AY34" s="2"/>
      <c r="AZ34" s="2"/>
    </row>
    <row r="35" spans="2:55" s="1" customFormat="1" ht="24" customHeight="1" x14ac:dyDescent="0.15">
      <c r="B35" s="126"/>
      <c r="C35" s="127"/>
      <c r="D35" s="127" t="s">
        <v>32</v>
      </c>
      <c r="E35" s="127"/>
      <c r="F35" s="201" t="s">
        <v>84</v>
      </c>
      <c r="G35" s="202"/>
      <c r="H35" s="338"/>
      <c r="I35" s="339"/>
      <c r="J35" s="339"/>
      <c r="K35" s="339"/>
      <c r="L35" s="340"/>
      <c r="M35" s="338"/>
      <c r="N35" s="339"/>
      <c r="O35" s="339"/>
      <c r="P35" s="339"/>
      <c r="Q35" s="340"/>
      <c r="R35" s="356"/>
      <c r="S35" s="357"/>
      <c r="T35" s="357"/>
      <c r="U35" s="357"/>
      <c r="V35" s="358"/>
      <c r="W35" s="356"/>
      <c r="X35" s="357"/>
      <c r="Y35" s="358"/>
      <c r="Z35" s="145"/>
      <c r="AA35" s="146"/>
      <c r="AB35" s="146"/>
      <c r="AC35" s="146"/>
      <c r="AD35" s="141"/>
      <c r="AE35" s="362"/>
      <c r="AF35" s="363"/>
      <c r="AG35" s="363"/>
      <c r="AH35" s="363"/>
      <c r="AI35" s="364"/>
      <c r="AJ35" s="38"/>
      <c r="AL35" s="140"/>
      <c r="AM35" s="141"/>
      <c r="AN35" s="203"/>
      <c r="AO35" s="204"/>
      <c r="AP35" s="204"/>
      <c r="AQ35" s="204"/>
      <c r="AR35" s="205"/>
      <c r="AS35" s="195"/>
      <c r="AT35" s="196"/>
      <c r="AU35" s="196"/>
      <c r="AV35" s="196"/>
      <c r="AW35" s="197"/>
      <c r="AX35" s="2"/>
      <c r="AY35" s="2"/>
      <c r="AZ35" s="2"/>
    </row>
    <row r="36" spans="2:55" s="1" customFormat="1" ht="24" customHeight="1" thickBot="1" x14ac:dyDescent="0.2">
      <c r="B36" s="128"/>
      <c r="C36" s="129"/>
      <c r="D36" s="129"/>
      <c r="E36" s="129"/>
      <c r="F36" s="188" t="s">
        <v>85</v>
      </c>
      <c r="G36" s="189"/>
      <c r="H36" s="344"/>
      <c r="I36" s="345"/>
      <c r="J36" s="345"/>
      <c r="K36" s="345"/>
      <c r="L36" s="346"/>
      <c r="M36" s="341"/>
      <c r="N36" s="342"/>
      <c r="O36" s="342"/>
      <c r="P36" s="342"/>
      <c r="Q36" s="343"/>
      <c r="R36" s="341"/>
      <c r="S36" s="342"/>
      <c r="T36" s="342"/>
      <c r="U36" s="342"/>
      <c r="V36" s="343"/>
      <c r="W36" s="341"/>
      <c r="X36" s="342"/>
      <c r="Y36" s="343"/>
      <c r="Z36" s="168"/>
      <c r="AA36" s="169"/>
      <c r="AB36" s="169"/>
      <c r="AC36" s="169"/>
      <c r="AD36" s="170"/>
      <c r="AE36" s="365"/>
      <c r="AF36" s="366"/>
      <c r="AG36" s="366"/>
      <c r="AH36" s="366"/>
      <c r="AI36" s="367"/>
      <c r="AJ36" s="14"/>
      <c r="AL36" s="216"/>
      <c r="AM36" s="170"/>
      <c r="AN36" s="220"/>
      <c r="AO36" s="221"/>
      <c r="AP36" s="221"/>
      <c r="AQ36" s="221"/>
      <c r="AR36" s="222"/>
      <c r="AS36" s="198"/>
      <c r="AT36" s="199"/>
      <c r="AU36" s="199"/>
      <c r="AV36" s="199"/>
      <c r="AW36" s="200"/>
      <c r="AX36" s="2"/>
      <c r="AY36" s="2"/>
      <c r="AZ36" s="2"/>
    </row>
    <row r="37" spans="2:55" s="1" customFormat="1" ht="24" customHeight="1" x14ac:dyDescent="0.15">
      <c r="B37" s="124" t="s">
        <v>65</v>
      </c>
      <c r="C37" s="125"/>
      <c r="D37" s="125" t="s">
        <v>13</v>
      </c>
      <c r="E37" s="125"/>
      <c r="F37" s="130" t="s">
        <v>83</v>
      </c>
      <c r="G37" s="131"/>
      <c r="H37" s="347"/>
      <c r="I37" s="348"/>
      <c r="J37" s="348"/>
      <c r="K37" s="348"/>
      <c r="L37" s="349"/>
      <c r="M37" s="350"/>
      <c r="N37" s="351"/>
      <c r="O37" s="351"/>
      <c r="P37" s="351"/>
      <c r="Q37" s="352"/>
      <c r="R37" s="350"/>
      <c r="S37" s="351"/>
      <c r="T37" s="351"/>
      <c r="U37" s="351"/>
      <c r="V37" s="352"/>
      <c r="W37" s="350"/>
      <c r="X37" s="351"/>
      <c r="Y37" s="352"/>
      <c r="Z37" s="103"/>
      <c r="AA37" s="144"/>
      <c r="AB37" s="144"/>
      <c r="AC37" s="144"/>
      <c r="AD37" s="139"/>
      <c r="AE37" s="359" t="s">
        <v>70</v>
      </c>
      <c r="AF37" s="360"/>
      <c r="AG37" s="360"/>
      <c r="AH37" s="360"/>
      <c r="AI37" s="361"/>
      <c r="AJ37" s="14"/>
      <c r="AL37" s="138" t="s">
        <v>70</v>
      </c>
      <c r="AM37" s="139"/>
      <c r="AN37" s="213"/>
      <c r="AO37" s="214"/>
      <c r="AP37" s="214"/>
      <c r="AQ37" s="214"/>
      <c r="AR37" s="215"/>
      <c r="AS37" s="210"/>
      <c r="AT37" s="211"/>
      <c r="AU37" s="211"/>
      <c r="AV37" s="211"/>
      <c r="AW37" s="212"/>
      <c r="AX37" s="2"/>
      <c r="AY37" s="2"/>
      <c r="AZ37" s="2"/>
    </row>
    <row r="38" spans="2:55" s="1" customFormat="1" ht="24" customHeight="1" x14ac:dyDescent="0.15">
      <c r="B38" s="126"/>
      <c r="C38" s="127"/>
      <c r="D38" s="127"/>
      <c r="E38" s="127"/>
      <c r="F38" s="201" t="s">
        <v>18</v>
      </c>
      <c r="G38" s="202"/>
      <c r="H38" s="368"/>
      <c r="I38" s="369"/>
      <c r="J38" s="369"/>
      <c r="K38" s="369"/>
      <c r="L38" s="370"/>
      <c r="M38" s="353"/>
      <c r="N38" s="354"/>
      <c r="O38" s="354"/>
      <c r="P38" s="354"/>
      <c r="Q38" s="355"/>
      <c r="R38" s="356"/>
      <c r="S38" s="357"/>
      <c r="T38" s="357"/>
      <c r="U38" s="357"/>
      <c r="V38" s="358"/>
      <c r="W38" s="356"/>
      <c r="X38" s="357"/>
      <c r="Y38" s="358"/>
      <c r="Z38" s="145"/>
      <c r="AA38" s="146"/>
      <c r="AB38" s="146"/>
      <c r="AC38" s="146"/>
      <c r="AD38" s="141"/>
      <c r="AE38" s="362"/>
      <c r="AF38" s="363"/>
      <c r="AG38" s="363"/>
      <c r="AH38" s="363"/>
      <c r="AI38" s="364"/>
      <c r="AJ38" s="26"/>
      <c r="AL38" s="140"/>
      <c r="AM38" s="141"/>
      <c r="AN38" s="213"/>
      <c r="AO38" s="214"/>
      <c r="AP38" s="214"/>
      <c r="AQ38" s="214"/>
      <c r="AR38" s="215"/>
      <c r="AS38" s="195"/>
      <c r="AT38" s="196"/>
      <c r="AU38" s="196"/>
      <c r="AV38" s="196"/>
      <c r="AW38" s="197"/>
      <c r="AX38" s="2"/>
      <c r="AY38" s="2"/>
      <c r="AZ38" s="2"/>
    </row>
    <row r="39" spans="2:55" s="1" customFormat="1" ht="24" customHeight="1" x14ac:dyDescent="0.15">
      <c r="B39" s="126"/>
      <c r="C39" s="127"/>
      <c r="D39" s="127" t="s">
        <v>32</v>
      </c>
      <c r="E39" s="127"/>
      <c r="F39" s="201" t="s">
        <v>18</v>
      </c>
      <c r="G39" s="202"/>
      <c r="H39" s="356"/>
      <c r="I39" s="357"/>
      <c r="J39" s="357"/>
      <c r="K39" s="357"/>
      <c r="L39" s="358"/>
      <c r="M39" s="338"/>
      <c r="N39" s="339"/>
      <c r="O39" s="339"/>
      <c r="P39" s="339"/>
      <c r="Q39" s="340"/>
      <c r="R39" s="356"/>
      <c r="S39" s="357"/>
      <c r="T39" s="357"/>
      <c r="U39" s="357"/>
      <c r="V39" s="358"/>
      <c r="W39" s="356"/>
      <c r="X39" s="357"/>
      <c r="Y39" s="358"/>
      <c r="Z39" s="145"/>
      <c r="AA39" s="146"/>
      <c r="AB39" s="146"/>
      <c r="AC39" s="146"/>
      <c r="AD39" s="141"/>
      <c r="AE39" s="362"/>
      <c r="AF39" s="363"/>
      <c r="AG39" s="363"/>
      <c r="AH39" s="363"/>
      <c r="AI39" s="364"/>
      <c r="AJ39" s="26"/>
      <c r="AL39" s="140"/>
      <c r="AM39" s="141"/>
      <c r="AN39" s="213"/>
      <c r="AO39" s="214"/>
      <c r="AP39" s="214"/>
      <c r="AQ39" s="214"/>
      <c r="AR39" s="215"/>
      <c r="AS39" s="195"/>
      <c r="AT39" s="196"/>
      <c r="AU39" s="196"/>
      <c r="AV39" s="196"/>
      <c r="AW39" s="197"/>
      <c r="AX39" s="2"/>
      <c r="AY39" s="2"/>
      <c r="AZ39" s="2"/>
    </row>
    <row r="40" spans="2:55" s="1" customFormat="1" ht="24" customHeight="1" thickBot="1" x14ac:dyDescent="0.2">
      <c r="B40" s="318"/>
      <c r="C40" s="319"/>
      <c r="D40" s="319"/>
      <c r="E40" s="319"/>
      <c r="F40" s="322" t="s">
        <v>86</v>
      </c>
      <c r="G40" s="307"/>
      <c r="H40" s="344"/>
      <c r="I40" s="345"/>
      <c r="J40" s="345"/>
      <c r="K40" s="345"/>
      <c r="L40" s="346"/>
      <c r="M40" s="403"/>
      <c r="N40" s="404"/>
      <c r="O40" s="404"/>
      <c r="P40" s="404"/>
      <c r="Q40" s="405"/>
      <c r="R40" s="341"/>
      <c r="S40" s="342"/>
      <c r="T40" s="342"/>
      <c r="U40" s="342"/>
      <c r="V40" s="343"/>
      <c r="W40" s="356"/>
      <c r="X40" s="357"/>
      <c r="Y40" s="358"/>
      <c r="Z40" s="147"/>
      <c r="AA40" s="148"/>
      <c r="AB40" s="148"/>
      <c r="AC40" s="148"/>
      <c r="AD40" s="149"/>
      <c r="AE40" s="444"/>
      <c r="AF40" s="445"/>
      <c r="AG40" s="445"/>
      <c r="AH40" s="445"/>
      <c r="AI40" s="446"/>
      <c r="AJ40" s="14"/>
      <c r="AL40" s="443"/>
      <c r="AM40" s="149"/>
      <c r="AN40" s="213"/>
      <c r="AO40" s="214"/>
      <c r="AP40" s="214"/>
      <c r="AQ40" s="214"/>
      <c r="AR40" s="215"/>
      <c r="AS40" s="195"/>
      <c r="AT40" s="196"/>
      <c r="AU40" s="196"/>
      <c r="AV40" s="196"/>
      <c r="AW40" s="197"/>
      <c r="AX40" s="2"/>
      <c r="AY40" s="2"/>
      <c r="AZ40" s="2"/>
    </row>
    <row r="41" spans="2:55" s="1" customFormat="1" ht="21.95" customHeight="1" thickTop="1" x14ac:dyDescent="0.15">
      <c r="B41" s="190" t="s">
        <v>3</v>
      </c>
      <c r="C41" s="191"/>
      <c r="D41" s="223" t="s">
        <v>31</v>
      </c>
      <c r="E41" s="224"/>
      <c r="F41" s="223" t="s">
        <v>31</v>
      </c>
      <c r="G41" s="224"/>
      <c r="H41" s="223" t="s">
        <v>31</v>
      </c>
      <c r="I41" s="227"/>
      <c r="J41" s="227"/>
      <c r="K41" s="227"/>
      <c r="L41" s="224"/>
      <c r="M41" s="229" t="s">
        <v>31</v>
      </c>
      <c r="N41" s="229"/>
      <c r="O41" s="229"/>
      <c r="P41" s="230"/>
      <c r="Q41" s="230"/>
      <c r="R41" s="397"/>
      <c r="S41" s="398"/>
      <c r="T41" s="398"/>
      <c r="U41" s="398"/>
      <c r="V41" s="399"/>
      <c r="W41" s="437"/>
      <c r="X41" s="438"/>
      <c r="Y41" s="439"/>
      <c r="Z41" s="409"/>
      <c r="AA41" s="410"/>
      <c r="AB41" s="410"/>
      <c r="AC41" s="410"/>
      <c r="AD41" s="411"/>
      <c r="AE41" s="390" t="s">
        <v>31</v>
      </c>
      <c r="AF41" s="391"/>
      <c r="AG41" s="391"/>
      <c r="AH41" s="392"/>
      <c r="AI41" s="393"/>
      <c r="AJ41" s="29"/>
      <c r="AL41" s="140" t="s">
        <v>3</v>
      </c>
      <c r="AM41" s="141"/>
      <c r="AN41" s="385" t="s">
        <v>31</v>
      </c>
      <c r="AO41" s="385"/>
      <c r="AP41" s="385"/>
      <c r="AQ41" s="386"/>
      <c r="AR41" s="387"/>
      <c r="AS41" s="23"/>
      <c r="AT41" s="31"/>
      <c r="AU41" s="31"/>
      <c r="AV41" s="381"/>
      <c r="AW41" s="382"/>
      <c r="AX41" s="2"/>
      <c r="AY41" s="2"/>
      <c r="AZ41" s="2"/>
    </row>
    <row r="42" spans="2:55" s="1" customFormat="1" ht="21.95" customHeight="1" thickBot="1" x14ac:dyDescent="0.2">
      <c r="B42" s="128"/>
      <c r="C42" s="129"/>
      <c r="D42" s="225"/>
      <c r="E42" s="226"/>
      <c r="F42" s="225"/>
      <c r="G42" s="226"/>
      <c r="H42" s="225"/>
      <c r="I42" s="228"/>
      <c r="J42" s="228"/>
      <c r="K42" s="228"/>
      <c r="L42" s="226"/>
      <c r="M42" s="231"/>
      <c r="N42" s="231"/>
      <c r="O42" s="231"/>
      <c r="P42" s="231"/>
      <c r="Q42" s="231"/>
      <c r="R42" s="341"/>
      <c r="S42" s="342"/>
      <c r="T42" s="342"/>
      <c r="U42" s="342"/>
      <c r="V42" s="343"/>
      <c r="W42" s="440"/>
      <c r="X42" s="441"/>
      <c r="Y42" s="442"/>
      <c r="Z42" s="412"/>
      <c r="AA42" s="413"/>
      <c r="AB42" s="413"/>
      <c r="AC42" s="413"/>
      <c r="AD42" s="414"/>
      <c r="AE42" s="394"/>
      <c r="AF42" s="395"/>
      <c r="AG42" s="395"/>
      <c r="AH42" s="395"/>
      <c r="AI42" s="396"/>
      <c r="AJ42" s="29"/>
      <c r="AL42" s="216"/>
      <c r="AM42" s="170"/>
      <c r="AN42" s="388"/>
      <c r="AO42" s="388"/>
      <c r="AP42" s="388"/>
      <c r="AQ42" s="388"/>
      <c r="AR42" s="389"/>
      <c r="AS42" s="24"/>
      <c r="AT42" s="32"/>
      <c r="AU42" s="32"/>
      <c r="AV42" s="383"/>
      <c r="AW42" s="384"/>
      <c r="AX42" s="2"/>
      <c r="AY42" s="2"/>
      <c r="AZ42" s="2"/>
    </row>
    <row r="43" spans="2:55" s="1" customFormat="1" ht="32.1" customHeight="1" thickBot="1" x14ac:dyDescent="0.2">
      <c r="B43" s="8" t="s">
        <v>36</v>
      </c>
      <c r="AT43" s="8" t="s">
        <v>57</v>
      </c>
    </row>
    <row r="44" spans="2:55" s="9" customFormat="1" ht="21.95" customHeight="1" thickBot="1" x14ac:dyDescent="0.2">
      <c r="B44" s="138" t="s">
        <v>24</v>
      </c>
      <c r="C44" s="139"/>
      <c r="D44" s="271" t="s">
        <v>37</v>
      </c>
      <c r="E44" s="272"/>
      <c r="F44" s="272"/>
      <c r="G44" s="272"/>
      <c r="H44" s="272"/>
      <c r="I44" s="291" t="s">
        <v>38</v>
      </c>
      <c r="J44" s="291"/>
      <c r="K44" s="291"/>
      <c r="L44" s="291"/>
      <c r="M44" s="291"/>
      <c r="N44" s="268" t="s">
        <v>40</v>
      </c>
      <c r="O44" s="269"/>
      <c r="P44" s="269"/>
      <c r="Q44" s="269"/>
      <c r="R44" s="269"/>
      <c r="S44" s="269"/>
      <c r="T44" s="269"/>
      <c r="U44" s="269"/>
      <c r="V44" s="269"/>
      <c r="W44" s="270"/>
      <c r="X44" s="271" t="s">
        <v>39</v>
      </c>
      <c r="Y44" s="272"/>
      <c r="Z44" s="272"/>
      <c r="AA44" s="272"/>
      <c r="AB44" s="272"/>
      <c r="AC44" s="271" t="s">
        <v>43</v>
      </c>
      <c r="AD44" s="272"/>
      <c r="AE44" s="272"/>
      <c r="AF44" s="272"/>
      <c r="AG44" s="287"/>
      <c r="AH44" s="103" t="s">
        <v>44</v>
      </c>
      <c r="AI44" s="271" t="s">
        <v>45</v>
      </c>
      <c r="AJ44" s="272"/>
      <c r="AK44" s="272"/>
      <c r="AL44" s="272"/>
      <c r="AM44" s="287"/>
      <c r="AN44" s="271" t="s">
        <v>46</v>
      </c>
      <c r="AO44" s="272"/>
      <c r="AP44" s="272"/>
      <c r="AQ44" s="272"/>
      <c r="AR44" s="289"/>
      <c r="AT44" s="234" t="s">
        <v>58</v>
      </c>
      <c r="AU44" s="235"/>
      <c r="AV44" s="235"/>
      <c r="AW44" s="235"/>
      <c r="AX44" s="235"/>
      <c r="AY44" s="236"/>
      <c r="AZ44" s="27"/>
      <c r="BA44" s="27"/>
      <c r="BB44" s="27"/>
      <c r="BC44" s="27"/>
    </row>
    <row r="45" spans="2:55" s="9" customFormat="1" ht="21.95" customHeight="1" thickBot="1" x14ac:dyDescent="0.2">
      <c r="B45" s="140"/>
      <c r="C45" s="141"/>
      <c r="D45" s="273"/>
      <c r="E45" s="274"/>
      <c r="F45" s="274"/>
      <c r="G45" s="274"/>
      <c r="H45" s="274"/>
      <c r="I45" s="292"/>
      <c r="J45" s="292"/>
      <c r="K45" s="292"/>
      <c r="L45" s="292"/>
      <c r="M45" s="292"/>
      <c r="N45" s="237" t="s">
        <v>41</v>
      </c>
      <c r="O45" s="237"/>
      <c r="P45" s="237"/>
      <c r="Q45" s="237"/>
      <c r="R45" s="237"/>
      <c r="S45" s="237" t="s">
        <v>42</v>
      </c>
      <c r="T45" s="237"/>
      <c r="U45" s="237"/>
      <c r="V45" s="237"/>
      <c r="W45" s="237"/>
      <c r="X45" s="273"/>
      <c r="Y45" s="274"/>
      <c r="Z45" s="274"/>
      <c r="AA45" s="274"/>
      <c r="AB45" s="274"/>
      <c r="AC45" s="273"/>
      <c r="AD45" s="274"/>
      <c r="AE45" s="274"/>
      <c r="AF45" s="274"/>
      <c r="AG45" s="288"/>
      <c r="AH45" s="147"/>
      <c r="AI45" s="273"/>
      <c r="AJ45" s="274"/>
      <c r="AK45" s="274"/>
      <c r="AL45" s="274"/>
      <c r="AM45" s="288"/>
      <c r="AN45" s="273"/>
      <c r="AO45" s="274"/>
      <c r="AP45" s="274"/>
      <c r="AQ45" s="274"/>
      <c r="AR45" s="290"/>
      <c r="AT45" s="372" t="s">
        <v>60</v>
      </c>
      <c r="AU45" s="373"/>
      <c r="AV45" s="373"/>
      <c r="AW45" s="373"/>
      <c r="AX45" s="373"/>
      <c r="AY45" s="374"/>
      <c r="AZ45" s="27"/>
      <c r="BA45" s="27"/>
      <c r="BB45" s="27"/>
      <c r="BC45" s="27"/>
    </row>
    <row r="46" spans="2:55" s="9" customFormat="1" ht="24" customHeight="1" thickTop="1" x14ac:dyDescent="0.15">
      <c r="B46" s="285" t="s">
        <v>26</v>
      </c>
      <c r="C46" s="158"/>
      <c r="D46" s="157"/>
      <c r="E46" s="415"/>
      <c r="F46" s="415"/>
      <c r="G46" s="415"/>
      <c r="H46" s="415"/>
      <c r="I46" s="154"/>
      <c r="J46" s="154"/>
      <c r="K46" s="154"/>
      <c r="L46" s="154"/>
      <c r="M46" s="154"/>
      <c r="N46" s="157"/>
      <c r="O46" s="415"/>
      <c r="P46" s="415"/>
      <c r="Q46" s="415"/>
      <c r="R46" s="415"/>
      <c r="S46" s="157"/>
      <c r="T46" s="415"/>
      <c r="U46" s="415"/>
      <c r="V46" s="415"/>
      <c r="W46" s="158"/>
      <c r="X46" s="157"/>
      <c r="Y46" s="415"/>
      <c r="Z46" s="415"/>
      <c r="AA46" s="415"/>
      <c r="AB46" s="158"/>
      <c r="AC46" s="157"/>
      <c r="AD46" s="415"/>
      <c r="AE46" s="415"/>
      <c r="AF46" s="415"/>
      <c r="AG46" s="158"/>
      <c r="AH46" s="25" t="s">
        <v>18</v>
      </c>
      <c r="AI46" s="422">
        <v>0</v>
      </c>
      <c r="AJ46" s="423"/>
      <c r="AK46" s="423"/>
      <c r="AL46" s="423"/>
      <c r="AM46" s="424"/>
      <c r="AN46" s="192">
        <v>0</v>
      </c>
      <c r="AO46" s="193"/>
      <c r="AP46" s="193"/>
      <c r="AQ46" s="193"/>
      <c r="AR46" s="194"/>
      <c r="AT46" s="375"/>
      <c r="AU46" s="376"/>
      <c r="AV46" s="376"/>
      <c r="AW46" s="376"/>
      <c r="AX46" s="376"/>
      <c r="AY46" s="377"/>
      <c r="AZ46" s="26"/>
      <c r="BA46" s="26"/>
      <c r="BB46" s="26"/>
      <c r="BC46" s="26"/>
    </row>
    <row r="47" spans="2:55" s="9" customFormat="1" ht="24" customHeight="1" x14ac:dyDescent="0.15">
      <c r="B47" s="297" t="s">
        <v>27</v>
      </c>
      <c r="C47" s="202"/>
      <c r="D47" s="201"/>
      <c r="E47" s="333"/>
      <c r="F47" s="333"/>
      <c r="G47" s="333"/>
      <c r="H47" s="333"/>
      <c r="I47" s="127"/>
      <c r="J47" s="127"/>
      <c r="K47" s="127"/>
      <c r="L47" s="127"/>
      <c r="M47" s="127"/>
      <c r="N47" s="320"/>
      <c r="O47" s="337"/>
      <c r="P47" s="337"/>
      <c r="Q47" s="337"/>
      <c r="R47" s="337"/>
      <c r="S47" s="320"/>
      <c r="T47" s="337"/>
      <c r="U47" s="337"/>
      <c r="V47" s="337"/>
      <c r="W47" s="321"/>
      <c r="X47" s="201"/>
      <c r="Y47" s="333"/>
      <c r="Z47" s="333"/>
      <c r="AA47" s="333"/>
      <c r="AB47" s="202"/>
      <c r="AC47" s="201"/>
      <c r="AD47" s="333"/>
      <c r="AE47" s="333"/>
      <c r="AF47" s="333"/>
      <c r="AG47" s="202"/>
      <c r="AH47" s="39" t="s">
        <v>71</v>
      </c>
      <c r="AI47" s="334"/>
      <c r="AJ47" s="335"/>
      <c r="AK47" s="335"/>
      <c r="AL47" s="335"/>
      <c r="AM47" s="336"/>
      <c r="AN47" s="213"/>
      <c r="AO47" s="214"/>
      <c r="AP47" s="214"/>
      <c r="AQ47" s="214"/>
      <c r="AR47" s="431"/>
      <c r="AT47" s="375"/>
      <c r="AU47" s="376"/>
      <c r="AV47" s="376"/>
      <c r="AW47" s="376"/>
      <c r="AX47" s="376"/>
      <c r="AY47" s="377"/>
      <c r="AZ47" s="38"/>
      <c r="BA47" s="38"/>
      <c r="BB47" s="38"/>
      <c r="BC47" s="38"/>
    </row>
    <row r="48" spans="2:55" s="9" customFormat="1" ht="24" customHeight="1" x14ac:dyDescent="0.15">
      <c r="B48" s="297" t="s">
        <v>28</v>
      </c>
      <c r="C48" s="202"/>
      <c r="D48" s="201"/>
      <c r="E48" s="333"/>
      <c r="F48" s="333"/>
      <c r="G48" s="333"/>
      <c r="H48" s="333"/>
      <c r="I48" s="127"/>
      <c r="J48" s="127"/>
      <c r="K48" s="127"/>
      <c r="L48" s="127"/>
      <c r="M48" s="127"/>
      <c r="N48" s="201"/>
      <c r="O48" s="333"/>
      <c r="P48" s="333"/>
      <c r="Q48" s="333"/>
      <c r="R48" s="333"/>
      <c r="S48" s="201"/>
      <c r="T48" s="333"/>
      <c r="U48" s="333"/>
      <c r="V48" s="333"/>
      <c r="W48" s="202"/>
      <c r="X48" s="201"/>
      <c r="Y48" s="333"/>
      <c r="Z48" s="333"/>
      <c r="AA48" s="333"/>
      <c r="AB48" s="202"/>
      <c r="AC48" s="201"/>
      <c r="AD48" s="333"/>
      <c r="AE48" s="333"/>
      <c r="AF48" s="333"/>
      <c r="AG48" s="202"/>
      <c r="AH48" s="39" t="s">
        <v>72</v>
      </c>
      <c r="AI48" s="334"/>
      <c r="AJ48" s="335"/>
      <c r="AK48" s="335"/>
      <c r="AL48" s="335"/>
      <c r="AM48" s="336"/>
      <c r="AN48" s="213"/>
      <c r="AO48" s="214"/>
      <c r="AP48" s="214"/>
      <c r="AQ48" s="214"/>
      <c r="AR48" s="431"/>
      <c r="AT48" s="375"/>
      <c r="AU48" s="376"/>
      <c r="AV48" s="376"/>
      <c r="AW48" s="376"/>
      <c r="AX48" s="376"/>
      <c r="AY48" s="377"/>
      <c r="AZ48" s="38"/>
      <c r="BA48" s="38"/>
      <c r="BB48" s="38"/>
      <c r="BC48" s="38"/>
    </row>
    <row r="49" spans="2:56" s="9" customFormat="1" ht="24" customHeight="1" x14ac:dyDescent="0.15">
      <c r="B49" s="297" t="s">
        <v>29</v>
      </c>
      <c r="C49" s="202"/>
      <c r="D49" s="201"/>
      <c r="E49" s="333"/>
      <c r="F49" s="333"/>
      <c r="G49" s="333"/>
      <c r="H49" s="333"/>
      <c r="I49" s="127"/>
      <c r="J49" s="127"/>
      <c r="K49" s="127"/>
      <c r="L49" s="127"/>
      <c r="M49" s="127"/>
      <c r="N49" s="201"/>
      <c r="O49" s="333"/>
      <c r="P49" s="333"/>
      <c r="Q49" s="333"/>
      <c r="R49" s="333"/>
      <c r="S49" s="201"/>
      <c r="T49" s="333"/>
      <c r="U49" s="333"/>
      <c r="V49" s="333"/>
      <c r="W49" s="202"/>
      <c r="X49" s="201"/>
      <c r="Y49" s="333"/>
      <c r="Z49" s="333"/>
      <c r="AA49" s="333"/>
      <c r="AB49" s="202"/>
      <c r="AC49" s="201"/>
      <c r="AD49" s="333"/>
      <c r="AE49" s="333"/>
      <c r="AF49" s="333"/>
      <c r="AG49" s="202"/>
      <c r="AH49" s="39" t="s">
        <v>73</v>
      </c>
      <c r="AI49" s="334"/>
      <c r="AJ49" s="335"/>
      <c r="AK49" s="335"/>
      <c r="AL49" s="335"/>
      <c r="AM49" s="336"/>
      <c r="AN49" s="213"/>
      <c r="AO49" s="214"/>
      <c r="AP49" s="214"/>
      <c r="AQ49" s="214"/>
      <c r="AR49" s="431"/>
      <c r="AT49" s="375"/>
      <c r="AU49" s="376"/>
      <c r="AV49" s="376"/>
      <c r="AW49" s="376"/>
      <c r="AX49" s="376"/>
      <c r="AY49" s="377"/>
      <c r="AZ49" s="38"/>
      <c r="BA49" s="38"/>
      <c r="BB49" s="38"/>
      <c r="BC49" s="38"/>
    </row>
    <row r="50" spans="2:56" s="9" customFormat="1" ht="24" customHeight="1" thickBot="1" x14ac:dyDescent="0.2">
      <c r="B50" s="297" t="s">
        <v>67</v>
      </c>
      <c r="C50" s="202"/>
      <c r="D50" s="201"/>
      <c r="E50" s="333"/>
      <c r="F50" s="333"/>
      <c r="G50" s="333"/>
      <c r="H50" s="333"/>
      <c r="I50" s="127"/>
      <c r="J50" s="127"/>
      <c r="K50" s="127"/>
      <c r="L50" s="127"/>
      <c r="M50" s="127"/>
      <c r="N50" s="320"/>
      <c r="O50" s="337"/>
      <c r="P50" s="337"/>
      <c r="Q50" s="337"/>
      <c r="R50" s="337"/>
      <c r="S50" s="320"/>
      <c r="T50" s="337"/>
      <c r="U50" s="337"/>
      <c r="V50" s="337"/>
      <c r="W50" s="321"/>
      <c r="X50" s="201"/>
      <c r="Y50" s="333"/>
      <c r="Z50" s="333"/>
      <c r="AA50" s="333"/>
      <c r="AB50" s="202"/>
      <c r="AC50" s="201"/>
      <c r="AD50" s="333"/>
      <c r="AE50" s="333"/>
      <c r="AF50" s="333"/>
      <c r="AG50" s="202"/>
      <c r="AH50" s="28" t="s">
        <v>62</v>
      </c>
      <c r="AI50" s="334"/>
      <c r="AJ50" s="335"/>
      <c r="AK50" s="335"/>
      <c r="AL50" s="335"/>
      <c r="AM50" s="336"/>
      <c r="AN50" s="334"/>
      <c r="AO50" s="335"/>
      <c r="AP50" s="335"/>
      <c r="AQ50" s="335"/>
      <c r="AR50" s="428"/>
      <c r="AT50" s="378"/>
      <c r="AU50" s="379"/>
      <c r="AV50" s="379"/>
      <c r="AW50" s="379"/>
      <c r="AX50" s="379"/>
      <c r="AY50" s="380"/>
      <c r="AZ50" s="26"/>
      <c r="BA50" s="26"/>
      <c r="BB50" s="26"/>
      <c r="BC50" s="26"/>
    </row>
    <row r="51" spans="2:56" s="9" customFormat="1" ht="24" customHeight="1" thickBot="1" x14ac:dyDescent="0.2">
      <c r="B51" s="297" t="s">
        <v>68</v>
      </c>
      <c r="C51" s="202"/>
      <c r="D51" s="201"/>
      <c r="E51" s="333"/>
      <c r="F51" s="333"/>
      <c r="G51" s="333"/>
      <c r="H51" s="333"/>
      <c r="I51" s="127"/>
      <c r="J51" s="127"/>
      <c r="K51" s="127"/>
      <c r="L51" s="127"/>
      <c r="M51" s="127"/>
      <c r="N51" s="201"/>
      <c r="O51" s="333"/>
      <c r="P51" s="333"/>
      <c r="Q51" s="333"/>
      <c r="R51" s="333"/>
      <c r="S51" s="201"/>
      <c r="T51" s="333"/>
      <c r="U51" s="333"/>
      <c r="V51" s="333"/>
      <c r="W51" s="202"/>
      <c r="X51" s="201"/>
      <c r="Y51" s="333"/>
      <c r="Z51" s="333"/>
      <c r="AA51" s="333"/>
      <c r="AB51" s="202"/>
      <c r="AC51" s="201"/>
      <c r="AD51" s="333"/>
      <c r="AE51" s="333"/>
      <c r="AF51" s="333"/>
      <c r="AG51" s="202"/>
      <c r="AH51" s="28" t="s">
        <v>63</v>
      </c>
      <c r="AI51" s="334"/>
      <c r="AJ51" s="335"/>
      <c r="AK51" s="335"/>
      <c r="AL51" s="335"/>
      <c r="AM51" s="336"/>
      <c r="AN51" s="334"/>
      <c r="AO51" s="335"/>
      <c r="AP51" s="335"/>
      <c r="AQ51" s="335"/>
      <c r="AR51" s="428"/>
      <c r="AT51" s="234" t="s">
        <v>59</v>
      </c>
      <c r="AU51" s="235"/>
      <c r="AV51" s="235"/>
      <c r="AW51" s="235"/>
      <c r="AX51" s="235"/>
      <c r="AY51" s="236"/>
      <c r="AZ51" s="26"/>
      <c r="BA51" s="26"/>
      <c r="BB51" s="26"/>
      <c r="BC51" s="26"/>
    </row>
    <row r="52" spans="2:56" s="9" customFormat="1" ht="24" customHeight="1" x14ac:dyDescent="0.15">
      <c r="B52" s="297" t="s">
        <v>69</v>
      </c>
      <c r="C52" s="202"/>
      <c r="D52" s="201"/>
      <c r="E52" s="333"/>
      <c r="F52" s="333"/>
      <c r="G52" s="333"/>
      <c r="H52" s="333"/>
      <c r="I52" s="127"/>
      <c r="J52" s="127"/>
      <c r="K52" s="127"/>
      <c r="L52" s="127"/>
      <c r="M52" s="127"/>
      <c r="N52" s="201"/>
      <c r="O52" s="333"/>
      <c r="P52" s="333"/>
      <c r="Q52" s="333"/>
      <c r="R52" s="333"/>
      <c r="S52" s="201"/>
      <c r="T52" s="333"/>
      <c r="U52" s="333"/>
      <c r="V52" s="333"/>
      <c r="W52" s="202"/>
      <c r="X52" s="201"/>
      <c r="Y52" s="333"/>
      <c r="Z52" s="333"/>
      <c r="AA52" s="333"/>
      <c r="AB52" s="202"/>
      <c r="AC52" s="201"/>
      <c r="AD52" s="333"/>
      <c r="AE52" s="333"/>
      <c r="AF52" s="333"/>
      <c r="AG52" s="202"/>
      <c r="AH52" s="28" t="s">
        <v>64</v>
      </c>
      <c r="AI52" s="334"/>
      <c r="AJ52" s="335"/>
      <c r="AK52" s="335"/>
      <c r="AL52" s="335"/>
      <c r="AM52" s="336"/>
      <c r="AN52" s="334"/>
      <c r="AO52" s="335"/>
      <c r="AP52" s="335"/>
      <c r="AQ52" s="335"/>
      <c r="AR52" s="428"/>
      <c r="AT52" s="138"/>
      <c r="AU52" s="144"/>
      <c r="AV52" s="144"/>
      <c r="AW52" s="144"/>
      <c r="AX52" s="144"/>
      <c r="AY52" s="150"/>
      <c r="AZ52" s="26"/>
      <c r="BA52" s="26"/>
      <c r="BB52" s="26"/>
      <c r="BC52" s="26"/>
    </row>
    <row r="53" spans="2:56" s="9" customFormat="1" ht="24" customHeight="1" thickBot="1" x14ac:dyDescent="0.2">
      <c r="B53" s="306" t="s">
        <v>70</v>
      </c>
      <c r="C53" s="307"/>
      <c r="D53" s="322"/>
      <c r="E53" s="402"/>
      <c r="F53" s="402"/>
      <c r="G53" s="402"/>
      <c r="H53" s="402"/>
      <c r="I53" s="319"/>
      <c r="J53" s="319"/>
      <c r="K53" s="319"/>
      <c r="L53" s="319"/>
      <c r="M53" s="319"/>
      <c r="N53" s="322"/>
      <c r="O53" s="402"/>
      <c r="P53" s="402"/>
      <c r="Q53" s="402"/>
      <c r="R53" s="402"/>
      <c r="S53" s="322"/>
      <c r="T53" s="402"/>
      <c r="U53" s="402"/>
      <c r="V53" s="402"/>
      <c r="W53" s="307"/>
      <c r="X53" s="322"/>
      <c r="Y53" s="402"/>
      <c r="Z53" s="402"/>
      <c r="AA53" s="402"/>
      <c r="AB53" s="307"/>
      <c r="AC53" s="322"/>
      <c r="AD53" s="402"/>
      <c r="AE53" s="402"/>
      <c r="AF53" s="402"/>
      <c r="AG53" s="307"/>
      <c r="AH53" s="33" t="s">
        <v>65</v>
      </c>
      <c r="AI53" s="425"/>
      <c r="AJ53" s="426"/>
      <c r="AK53" s="426"/>
      <c r="AL53" s="426"/>
      <c r="AM53" s="427"/>
      <c r="AN53" s="188"/>
      <c r="AO53" s="429"/>
      <c r="AP53" s="429"/>
      <c r="AQ53" s="429"/>
      <c r="AR53" s="430"/>
      <c r="AT53" s="140"/>
      <c r="AU53" s="146"/>
      <c r="AV53" s="146"/>
      <c r="AW53" s="146"/>
      <c r="AX53" s="146"/>
      <c r="AY53" s="151"/>
      <c r="AZ53" s="26"/>
      <c r="BA53" s="26"/>
      <c r="BB53" s="26"/>
      <c r="BC53" s="26"/>
    </row>
    <row r="54" spans="2:56" s="9" customFormat="1" ht="24" customHeight="1" thickTop="1" thickBot="1" x14ac:dyDescent="0.2">
      <c r="B54" s="216" t="s">
        <v>33</v>
      </c>
      <c r="C54" s="170"/>
      <c r="D54" s="22" t="s">
        <v>35</v>
      </c>
      <c r="E54" s="406"/>
      <c r="F54" s="407"/>
      <c r="G54" s="407"/>
      <c r="H54" s="408"/>
      <c r="I54" s="22" t="s">
        <v>34</v>
      </c>
      <c r="J54" s="418"/>
      <c r="K54" s="419"/>
      <c r="L54" s="419"/>
      <c r="M54" s="420"/>
      <c r="N54" s="406"/>
      <c r="O54" s="407"/>
      <c r="P54" s="407"/>
      <c r="Q54" s="407"/>
      <c r="R54" s="408"/>
      <c r="S54" s="416"/>
      <c r="T54" s="416"/>
      <c r="U54" s="416"/>
      <c r="V54" s="416"/>
      <c r="W54" s="417"/>
      <c r="X54" s="400"/>
      <c r="Y54" s="401"/>
      <c r="Z54" s="401"/>
      <c r="AA54" s="401"/>
      <c r="AB54" s="421"/>
      <c r="AC54" s="400"/>
      <c r="AD54" s="401"/>
      <c r="AE54" s="401"/>
      <c r="AF54" s="401"/>
      <c r="AG54" s="401"/>
      <c r="AH54" s="34"/>
      <c r="AI54" s="35"/>
      <c r="AJ54" s="30"/>
      <c r="AK54" s="30"/>
      <c r="AL54" s="30"/>
      <c r="AM54" s="30"/>
      <c r="AN54" s="30"/>
      <c r="AO54" s="19"/>
      <c r="AP54" s="19"/>
      <c r="AQ54" s="19"/>
      <c r="AR54" s="19"/>
      <c r="AS54" s="19"/>
      <c r="AT54" s="216"/>
      <c r="AU54" s="169"/>
      <c r="AV54" s="169"/>
      <c r="AW54" s="169"/>
      <c r="AX54" s="169"/>
      <c r="AY54" s="371"/>
      <c r="AZ54" s="20"/>
      <c r="BA54" s="20"/>
      <c r="BB54" s="20"/>
      <c r="BC54" s="21"/>
    </row>
    <row r="55" spans="2:56" s="1" customFormat="1" ht="41.25" customHeight="1" x14ac:dyDescent="0.1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5"/>
      <c r="AZ55" s="5"/>
      <c r="BA55" s="5"/>
      <c r="BB55" s="5"/>
      <c r="BC55" s="5"/>
      <c r="BD55" s="5"/>
    </row>
    <row r="56" spans="2:56" s="1" customFormat="1" ht="41.25" customHeight="1" x14ac:dyDescent="0.15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5"/>
      <c r="AZ56" s="5"/>
      <c r="BA56" s="5"/>
      <c r="BD56" s="5"/>
    </row>
    <row r="57" spans="2:56" s="1" customFormat="1" ht="41.25" customHeight="1" x14ac:dyDescent="0.1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5"/>
      <c r="AZ57" s="5"/>
      <c r="BA57" s="5"/>
      <c r="BD57" s="5"/>
    </row>
    <row r="58" spans="2:56" s="1" customFormat="1" ht="37.5" customHeight="1" x14ac:dyDescent="0.15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5"/>
      <c r="AZ58" s="5"/>
      <c r="BA58" s="5"/>
      <c r="BB58" s="5"/>
      <c r="BC58" s="5"/>
      <c r="BD58" s="5"/>
    </row>
    <row r="59" spans="2:56" ht="23.25" customHeight="1" x14ac:dyDescent="0.15"/>
    <row r="60" spans="2:56" ht="23.25" customHeight="1" x14ac:dyDescent="0.15"/>
  </sheetData>
  <sheetProtection formatCells="0" formatColumns="0" formatRows="0" insertColumns="0" insertRows="0" insertHyperlinks="0" deleteColumns="0" deleteRows="0" sort="0" autoFilter="0" pivotTables="0"/>
  <mergeCells count="331">
    <mergeCell ref="Z3:AI4"/>
    <mergeCell ref="AC2:AE2"/>
    <mergeCell ref="AF2:AI2"/>
    <mergeCell ref="AL6:AM8"/>
    <mergeCell ref="AL9:AM12"/>
    <mergeCell ref="AL13:AM16"/>
    <mergeCell ref="AL17:AM20"/>
    <mergeCell ref="AL29:AM32"/>
    <mergeCell ref="AL37:AM40"/>
    <mergeCell ref="AE37:AI40"/>
    <mergeCell ref="AL33:AM36"/>
    <mergeCell ref="AL41:AM42"/>
    <mergeCell ref="AO2:AW2"/>
    <mergeCell ref="AO3:AW4"/>
    <mergeCell ref="AI44:AM45"/>
    <mergeCell ref="AN44:AR45"/>
    <mergeCell ref="G3:I4"/>
    <mergeCell ref="G2:I2"/>
    <mergeCell ref="W3:Y4"/>
    <mergeCell ref="J3:V4"/>
    <mergeCell ref="J2:V2"/>
    <mergeCell ref="W2:Y2"/>
    <mergeCell ref="Z2:AB2"/>
    <mergeCell ref="X44:AB45"/>
    <mergeCell ref="AC44:AG45"/>
    <mergeCell ref="W41:Y42"/>
    <mergeCell ref="Z9:AD12"/>
    <mergeCell ref="Z13:AD16"/>
    <mergeCell ref="Z17:AD20"/>
    <mergeCell ref="Z29:AD32"/>
    <mergeCell ref="Z37:AD40"/>
    <mergeCell ref="AE9:AI12"/>
    <mergeCell ref="AE13:AI16"/>
    <mergeCell ref="AE17:AI20"/>
    <mergeCell ref="AE29:AI32"/>
    <mergeCell ref="AI46:AM46"/>
    <mergeCell ref="AI50:AM50"/>
    <mergeCell ref="AI51:AM51"/>
    <mergeCell ref="AI52:AM52"/>
    <mergeCell ref="AI53:AM53"/>
    <mergeCell ref="AN46:AR46"/>
    <mergeCell ref="AN50:AR50"/>
    <mergeCell ref="AN51:AR51"/>
    <mergeCell ref="AN52:AR52"/>
    <mergeCell ref="AN53:AR53"/>
    <mergeCell ref="AN47:AR47"/>
    <mergeCell ref="AN48:AR48"/>
    <mergeCell ref="AN49:AR49"/>
    <mergeCell ref="AH44:AH45"/>
    <mergeCell ref="X50:AB50"/>
    <mergeCell ref="X51:AB51"/>
    <mergeCell ref="AC46:AG46"/>
    <mergeCell ref="AC50:AG50"/>
    <mergeCell ref="AC51:AG51"/>
    <mergeCell ref="N45:R45"/>
    <mergeCell ref="S45:W45"/>
    <mergeCell ref="N46:R46"/>
    <mergeCell ref="N50:R50"/>
    <mergeCell ref="N51:R51"/>
    <mergeCell ref="W29:Y32"/>
    <mergeCell ref="W37:Y40"/>
    <mergeCell ref="N52:R52"/>
    <mergeCell ref="N53:R53"/>
    <mergeCell ref="N44:W44"/>
    <mergeCell ref="S46:W46"/>
    <mergeCell ref="S50:W50"/>
    <mergeCell ref="S51:W51"/>
    <mergeCell ref="S52:W52"/>
    <mergeCell ref="S53:W53"/>
    <mergeCell ref="X46:AB46"/>
    <mergeCell ref="H31:L31"/>
    <mergeCell ref="H32:L32"/>
    <mergeCell ref="H37:L37"/>
    <mergeCell ref="M41:Q42"/>
    <mergeCell ref="R41:V42"/>
    <mergeCell ref="R21:V24"/>
    <mergeCell ref="H25:L25"/>
    <mergeCell ref="M25:Q26"/>
    <mergeCell ref="R25:V28"/>
    <mergeCell ref="F31:G31"/>
    <mergeCell ref="F32:G32"/>
    <mergeCell ref="F37:G37"/>
    <mergeCell ref="M7:Q8"/>
    <mergeCell ref="M9:Q10"/>
    <mergeCell ref="M11:Q12"/>
    <mergeCell ref="R9:V12"/>
    <mergeCell ref="R13:V16"/>
    <mergeCell ref="M13:Q14"/>
    <mergeCell ref="M15:Q16"/>
    <mergeCell ref="H17:L17"/>
    <mergeCell ref="H18:L18"/>
    <mergeCell ref="H9:L9"/>
    <mergeCell ref="H10:L10"/>
    <mergeCell ref="H11:L11"/>
    <mergeCell ref="H12:L12"/>
    <mergeCell ref="H13:L13"/>
    <mergeCell ref="H14:L14"/>
    <mergeCell ref="H15:L15"/>
    <mergeCell ref="H16:L16"/>
    <mergeCell ref="H19:L19"/>
    <mergeCell ref="H20:L20"/>
    <mergeCell ref="H29:L29"/>
    <mergeCell ref="H30:L30"/>
    <mergeCell ref="B53:C53"/>
    <mergeCell ref="B54:C54"/>
    <mergeCell ref="S54:W54"/>
    <mergeCell ref="J54:M54"/>
    <mergeCell ref="E54:H54"/>
    <mergeCell ref="X52:AB52"/>
    <mergeCell ref="X53:AB53"/>
    <mergeCell ref="X54:AB54"/>
    <mergeCell ref="B37:C40"/>
    <mergeCell ref="B41:C42"/>
    <mergeCell ref="B46:C46"/>
    <mergeCell ref="B50:C50"/>
    <mergeCell ref="B51:C51"/>
    <mergeCell ref="B52:C52"/>
    <mergeCell ref="B44:C45"/>
    <mergeCell ref="F41:G42"/>
    <mergeCell ref="D41:E42"/>
    <mergeCell ref="H38:L38"/>
    <mergeCell ref="H39:L39"/>
    <mergeCell ref="H40:L40"/>
    <mergeCell ref="H41:L42"/>
    <mergeCell ref="I51:M51"/>
    <mergeCell ref="I52:M52"/>
    <mergeCell ref="D52:H52"/>
    <mergeCell ref="F10:G10"/>
    <mergeCell ref="F11:G11"/>
    <mergeCell ref="F12:G12"/>
    <mergeCell ref="F13:G13"/>
    <mergeCell ref="F14:G14"/>
    <mergeCell ref="F15:G15"/>
    <mergeCell ref="F16:G16"/>
    <mergeCell ref="B17:C20"/>
    <mergeCell ref="B29:C32"/>
    <mergeCell ref="B21:C24"/>
    <mergeCell ref="D21:E22"/>
    <mergeCell ref="F21:G21"/>
    <mergeCell ref="D23:E24"/>
    <mergeCell ref="B25:C28"/>
    <mergeCell ref="D25:E26"/>
    <mergeCell ref="F25:G25"/>
    <mergeCell ref="D27:E28"/>
    <mergeCell ref="B13:C16"/>
    <mergeCell ref="F17:G17"/>
    <mergeCell ref="F18:G18"/>
    <mergeCell ref="F19:G19"/>
    <mergeCell ref="F20:G20"/>
    <mergeCell ref="F29:G29"/>
    <mergeCell ref="F30:G30"/>
    <mergeCell ref="AC54:AG54"/>
    <mergeCell ref="D53:H53"/>
    <mergeCell ref="D37:E38"/>
    <mergeCell ref="D39:E40"/>
    <mergeCell ref="M37:Q38"/>
    <mergeCell ref="M39:Q40"/>
    <mergeCell ref="R37:V40"/>
    <mergeCell ref="N54:R54"/>
    <mergeCell ref="Z41:AD42"/>
    <mergeCell ref="D44:H45"/>
    <mergeCell ref="I44:M45"/>
    <mergeCell ref="D46:H46"/>
    <mergeCell ref="D50:H50"/>
    <mergeCell ref="D51:H51"/>
    <mergeCell ref="I46:M46"/>
    <mergeCell ref="I50:M50"/>
    <mergeCell ref="I53:M53"/>
    <mergeCell ref="AC52:AG52"/>
    <mergeCell ref="AC53:AG53"/>
    <mergeCell ref="B6:C6"/>
    <mergeCell ref="B7:C8"/>
    <mergeCell ref="B9:C12"/>
    <mergeCell ref="AS6:AW8"/>
    <mergeCell ref="W6:Y6"/>
    <mergeCell ref="Z7:AD8"/>
    <mergeCell ref="W7:Y8"/>
    <mergeCell ref="W13:Y16"/>
    <mergeCell ref="W17:Y20"/>
    <mergeCell ref="AN6:AR8"/>
    <mergeCell ref="M6:Q6"/>
    <mergeCell ref="R6:V6"/>
    <mergeCell ref="R7:V8"/>
    <mergeCell ref="Z6:AD6"/>
    <mergeCell ref="AE6:AI6"/>
    <mergeCell ref="AE7:AI8"/>
    <mergeCell ref="M17:Q18"/>
    <mergeCell ref="M19:Q20"/>
    <mergeCell ref="D9:E10"/>
    <mergeCell ref="D11:E12"/>
    <mergeCell ref="D13:E14"/>
    <mergeCell ref="D15:E16"/>
    <mergeCell ref="D17:E18"/>
    <mergeCell ref="D19:E20"/>
    <mergeCell ref="AN13:AR13"/>
    <mergeCell ref="AN17:AR17"/>
    <mergeCell ref="AS13:AW16"/>
    <mergeCell ref="AS17:AW20"/>
    <mergeCell ref="AS29:AW32"/>
    <mergeCell ref="AS37:AW40"/>
    <mergeCell ref="D6:E6"/>
    <mergeCell ref="D7:E8"/>
    <mergeCell ref="F6:G6"/>
    <mergeCell ref="F7:G7"/>
    <mergeCell ref="F8:G8"/>
    <mergeCell ref="F38:G38"/>
    <mergeCell ref="F39:G39"/>
    <mergeCell ref="F40:G40"/>
    <mergeCell ref="D29:E30"/>
    <mergeCell ref="D31:E32"/>
    <mergeCell ref="F9:G9"/>
    <mergeCell ref="M29:Q30"/>
    <mergeCell ref="M31:Q32"/>
    <mergeCell ref="R17:V20"/>
    <mergeCell ref="R29:V32"/>
    <mergeCell ref="H6:L6"/>
    <mergeCell ref="H7:L7"/>
    <mergeCell ref="H8:L8"/>
    <mergeCell ref="AN30:AR30"/>
    <mergeCell ref="AN31:AR31"/>
    <mergeCell ref="AN37:AR37"/>
    <mergeCell ref="AN20:AR20"/>
    <mergeCell ref="AN32:AR32"/>
    <mergeCell ref="AN29:AR29"/>
    <mergeCell ref="AN19:AR19"/>
    <mergeCell ref="AN40:AR40"/>
    <mergeCell ref="AN16:AR16"/>
    <mergeCell ref="AN33:AR33"/>
    <mergeCell ref="AT52:AY54"/>
    <mergeCell ref="A1:AZ1"/>
    <mergeCell ref="AY3:AZ4"/>
    <mergeCell ref="B2:E4"/>
    <mergeCell ref="AY2:AZ2"/>
    <mergeCell ref="AL2:AN2"/>
    <mergeCell ref="AL3:AN4"/>
    <mergeCell ref="AT44:AY44"/>
    <mergeCell ref="AT51:AY51"/>
    <mergeCell ref="AT45:AY50"/>
    <mergeCell ref="AV41:AW42"/>
    <mergeCell ref="AN18:AR18"/>
    <mergeCell ref="AS9:AW12"/>
    <mergeCell ref="AN14:AR14"/>
    <mergeCell ref="AN15:AR15"/>
    <mergeCell ref="W9:Y12"/>
    <mergeCell ref="AN38:AR38"/>
    <mergeCell ref="AN39:AR39"/>
    <mergeCell ref="AN41:AR42"/>
    <mergeCell ref="AE41:AI42"/>
    <mergeCell ref="AN9:AR9"/>
    <mergeCell ref="AN10:AR10"/>
    <mergeCell ref="AN11:AR11"/>
    <mergeCell ref="AN12:AR12"/>
    <mergeCell ref="W21:Y24"/>
    <mergeCell ref="Z21:AD24"/>
    <mergeCell ref="AE21:AI24"/>
    <mergeCell ref="AL21:AM24"/>
    <mergeCell ref="AN21:AR21"/>
    <mergeCell ref="AS21:AW24"/>
    <mergeCell ref="F22:G22"/>
    <mergeCell ref="H22:L22"/>
    <mergeCell ref="AN22:AR22"/>
    <mergeCell ref="F23:G23"/>
    <mergeCell ref="H23:L23"/>
    <mergeCell ref="M23:Q24"/>
    <mergeCell ref="AN23:AR23"/>
    <mergeCell ref="F24:G24"/>
    <mergeCell ref="H24:L24"/>
    <mergeCell ref="AN24:AR24"/>
    <mergeCell ref="H21:L21"/>
    <mergeCell ref="M21:Q22"/>
    <mergeCell ref="W25:Y28"/>
    <mergeCell ref="Z25:AD28"/>
    <mergeCell ref="AE25:AI28"/>
    <mergeCell ref="AL25:AM28"/>
    <mergeCell ref="AN25:AR25"/>
    <mergeCell ref="AS25:AW28"/>
    <mergeCell ref="F26:G26"/>
    <mergeCell ref="H26:L26"/>
    <mergeCell ref="AN26:AR26"/>
    <mergeCell ref="F27:G27"/>
    <mergeCell ref="H27:L27"/>
    <mergeCell ref="M27:Q28"/>
    <mergeCell ref="AN27:AR27"/>
    <mergeCell ref="F28:G28"/>
    <mergeCell ref="H28:L28"/>
    <mergeCell ref="AN28:AR28"/>
    <mergeCell ref="B33:C36"/>
    <mergeCell ref="D33:E34"/>
    <mergeCell ref="F33:G33"/>
    <mergeCell ref="H33:L33"/>
    <mergeCell ref="M33:Q34"/>
    <mergeCell ref="R33:V36"/>
    <mergeCell ref="W33:Y36"/>
    <mergeCell ref="Z33:AD36"/>
    <mergeCell ref="AE33:AI36"/>
    <mergeCell ref="AS33:AW36"/>
    <mergeCell ref="F34:G34"/>
    <mergeCell ref="H34:L34"/>
    <mergeCell ref="AN34:AR34"/>
    <mergeCell ref="D35:E36"/>
    <mergeCell ref="F35:G35"/>
    <mergeCell ref="H35:L35"/>
    <mergeCell ref="M35:Q36"/>
    <mergeCell ref="AN35:AR35"/>
    <mergeCell ref="F36:G36"/>
    <mergeCell ref="H36:L36"/>
    <mergeCell ref="AN36:AR36"/>
    <mergeCell ref="B49:C49"/>
    <mergeCell ref="D49:H49"/>
    <mergeCell ref="I49:M49"/>
    <mergeCell ref="N49:R49"/>
    <mergeCell ref="S49:W49"/>
    <mergeCell ref="X49:AB49"/>
    <mergeCell ref="AC49:AG49"/>
    <mergeCell ref="AI47:AM47"/>
    <mergeCell ref="AI48:AM48"/>
    <mergeCell ref="AI49:AM49"/>
    <mergeCell ref="B47:C47"/>
    <mergeCell ref="D47:H47"/>
    <mergeCell ref="I47:M47"/>
    <mergeCell ref="N47:R47"/>
    <mergeCell ref="S47:W47"/>
    <mergeCell ref="X47:AB47"/>
    <mergeCell ref="AC47:AG47"/>
    <mergeCell ref="B48:C48"/>
    <mergeCell ref="D48:H48"/>
    <mergeCell ref="I48:M48"/>
    <mergeCell ref="N48:R48"/>
    <mergeCell ref="S48:W48"/>
    <mergeCell ref="X48:AB48"/>
    <mergeCell ref="AC48:AG48"/>
  </mergeCells>
  <phoneticPr fontId="2"/>
  <printOptions horizontalCentered="1" verticalCentered="1"/>
  <pageMargins left="0.39370078740157483" right="0.39370078740157483" top="0.39370078740157483" bottom="0.39370078740157483" header="0" footer="0"/>
  <pageSetup paperSize="8" scale="6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3" zoomScaleNormal="93" workbookViewId="0">
      <selection activeCell="L15" sqref="L15"/>
    </sheetView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計算書</vt:lpstr>
      <vt:lpstr>計算書（書式Ａ３　印刷Ａ３）</vt:lpstr>
      <vt:lpstr>８角形イメージ図</vt:lpstr>
      <vt:lpstr>計算書!Print_Area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検討委員会</dc:creator>
  <cp:lastModifiedBy>東京都</cp:lastModifiedBy>
  <cp:lastPrinted>2018-03-26T01:49:47Z</cp:lastPrinted>
  <dcterms:created xsi:type="dcterms:W3CDTF">2007-05-14T04:13:25Z</dcterms:created>
  <dcterms:modified xsi:type="dcterms:W3CDTF">2019-06-04T23:11:17Z</dcterms:modified>
</cp:coreProperties>
</file>